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<sst xmlns="http://schemas.openxmlformats.org/spreadsheetml/2006/main" count="79" uniqueCount="76">
  <si>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</si>
  <si>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</si>
  <si>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</si>
  <si>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</si>
  <si>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</si>
  <si>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</si>
  <si>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</si>
  <si>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</si>
  <si>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</si>
  <si>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</si>
  <si>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</si>
  <si>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</si>
  <si>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</si>
  <si>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</si>
  <si>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</si>
  <si>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</si>
  <si>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</si>
  <si>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</si>
  <si>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</si>
  <si>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</si>
  <si>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</si>
  <si>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</si>
  <si>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</si>
  <si>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</si>
  <si>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</si>
  <si>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</si>
  <si>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</si>
  <si>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</si>
  <si>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</si>
  <si>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</si>
  <si>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</si>
  <si>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</si>
  <si>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</si>
  <si>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</si>
  <si>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</si>
  <si>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</si>
  <si>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</si>
  <si>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</si>
  <si>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</si>
  <si>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</si>
  <si>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</si>
  <si>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</si>
  <si>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</si>
  <si>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</si>
  <si>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</si>
  <si>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</si>
  <si>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</si>
  <si>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</si>
  <si>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</si>
  <si>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</si>
  <si>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</si>
  <si>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</si>
  <si>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</si>
  <si>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</si>
  <si>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</si>
  <si>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</si>
  <si>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</si>
  <si>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</si>
  <si>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</si>
  <si>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</si>
  <si>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</si>
  <si>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</si>
  <si>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</si>
  <si>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</si>
  <si>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</si>
  <si>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</si>
  <si>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</si>
  <si>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</si>
  <si>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</si>
  <si>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</si>
  <si>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</si>
  <si>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</si>
  <si>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</si>
  <si>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</si>
  <si>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</si>
  <si>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02/09/20 - VENCIMENTO 10/09/20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</si>
</sst>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281416</v>
      </c>
      <c r="C7" s="9">
        <f t="shared" si="0"/>
        <v>184927</v>
      </c>
      <c r="D7" s="9">
        <f t="shared" si="0"/>
        <v>218937</v>
      </c>
      <c r="E7" s="9">
        <f t="shared" si="0"/>
        <v>44524</v>
      </c>
      <c r="F7" s="9">
        <f t="shared" si="0"/>
        <v>157088</v>
      </c>
      <c r="G7" s="9">
        <f t="shared" si="0"/>
        <v>227881</v>
      </c>
      <c r="H7" s="9">
        <f t="shared" si="0"/>
        <v>40526</v>
      </c>
      <c r="I7" s="9">
        <f t="shared" si="0"/>
        <v>199564</v>
      </c>
      <c r="J7" s="9">
        <f t="shared" si="0"/>
        <v>180170</v>
      </c>
      <c r="K7" s="9">
        <f t="shared" si="0"/>
        <v>249165</v>
      </c>
      <c r="L7" s="9">
        <f t="shared" si="0"/>
        <v>194234</v>
      </c>
      <c r="M7" s="9">
        <f t="shared" si="0"/>
        <v>83490</v>
      </c>
      <c r="N7" s="9">
        <f t="shared" si="0"/>
        <v>53461</v>
      </c>
      <c r="O7" s="9">
        <f t="shared" si="0"/>
        <v>2115383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12228</v>
      </c>
      <c r="C8" s="11">
        <f t="shared" si="1"/>
        <v>10282</v>
      </c>
      <c r="D8" s="11">
        <f t="shared" si="1"/>
        <v>9065</v>
      </c>
      <c r="E8" s="11">
        <f t="shared" si="1"/>
        <v>1662</v>
      </c>
      <c r="F8" s="11">
        <f t="shared" si="1"/>
        <v>6334</v>
      </c>
      <c r="G8" s="11">
        <f t="shared" si="1"/>
        <v>9540</v>
      </c>
      <c r="H8" s="11">
        <f t="shared" si="1"/>
        <v>2159</v>
      </c>
      <c r="I8" s="11">
        <f t="shared" si="1"/>
        <v>11380</v>
      </c>
      <c r="J8" s="11">
        <f t="shared" si="1"/>
        <v>9116</v>
      </c>
      <c r="K8" s="11">
        <f t="shared" si="1"/>
        <v>8038</v>
      </c>
      <c r="L8" s="11">
        <f t="shared" si="1"/>
        <v>6911</v>
      </c>
      <c r="M8" s="11">
        <f t="shared" si="1"/>
        <v>3323</v>
      </c>
      <c r="N8" s="11">
        <f t="shared" si="1"/>
        <v>3002</v>
      </c>
      <c r="O8" s="11">
        <f t="shared" si="1"/>
        <v>93040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12228</v>
      </c>
      <c r="C9" s="11">
        <v>10282</v>
      </c>
      <c r="D9" s="11">
        <v>9065</v>
      </c>
      <c r="E9" s="11">
        <v>1662</v>
      </c>
      <c r="F9" s="11">
        <v>6334</v>
      </c>
      <c r="G9" s="11">
        <v>9540</v>
      </c>
      <c r="H9" s="11">
        <v>2159</v>
      </c>
      <c r="I9" s="11">
        <v>11379</v>
      </c>
      <c r="J9" s="11">
        <v>9116</v>
      </c>
      <c r="K9" s="11">
        <v>8030</v>
      </c>
      <c r="L9" s="11">
        <v>6911</v>
      </c>
      <c r="M9" s="11">
        <v>3319</v>
      </c>
      <c r="N9" s="11">
        <v>3002</v>
      </c>
      <c r="O9" s="11">
        <f>SUM(B9:N9)</f>
        <v>93027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269188</v>
      </c>
      <c r="C11" s="13">
        <v>174645</v>
      </c>
      <c r="D11" s="13">
        <v>209872</v>
      </c>
      <c r="E11" s="13">
        <v>42862</v>
      </c>
      <c r="F11" s="13">
        <v>150754</v>
      </c>
      <c r="G11" s="13">
        <v>218341</v>
      </c>
      <c r="H11" s="13">
        <v>38367</v>
      </c>
      <c r="I11" s="13">
        <v>188184</v>
      </c>
      <c r="J11" s="13">
        <v>171054</v>
      </c>
      <c r="K11" s="13">
        <v>241127</v>
      </c>
      <c r="L11" s="13">
        <v>187323</v>
      </c>
      <c r="M11" s="13">
        <v>80167</v>
      </c>
      <c r="N11" s="13">
        <v>50459</v>
      </c>
      <c r="O11" s="11">
        <f>SUM(B11:N11)</f>
        <v>2022343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1.544934539572243</v>
      </c>
      <c r="C15" s="19">
        <v>1.709655564857384</v>
      </c>
      <c r="D15" s="19">
        <v>1.477660523683071</v>
      </c>
      <c r="E15" s="19">
        <v>1.19219590005814</v>
      </c>
      <c r="F15" s="19">
        <v>1.892090150805297</v>
      </c>
      <c r="G15" s="19">
        <v>2.142937725874725</v>
      </c>
      <c r="H15" s="19">
        <v>1.911817064491898</v>
      </c>
      <c r="I15" s="19">
        <v>1.584437949922011</v>
      </c>
      <c r="J15" s="19">
        <v>1.699188254264589</v>
      </c>
      <c r="K15" s="19">
        <v>1.5527115830438</v>
      </c>
      <c r="L15" s="19">
        <v>1.591534688712026</v>
      </c>
      <c r="M15" s="19">
        <v>1.720817368555408</v>
      </c>
      <c r="N15" s="19">
        <v>1.693380215963669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1000068.49</v>
      </c>
      <c r="C17" s="24">
        <f aca="true" t="shared" si="2" ref="C17:N17">C18+C19+C20+C21+C22+C23+C24+C25</f>
        <v>760365.4099999999</v>
      </c>
      <c r="D17" s="24">
        <f t="shared" si="2"/>
        <v>647893.26</v>
      </c>
      <c r="E17" s="24">
        <f t="shared" si="2"/>
        <v>187986.13999999998</v>
      </c>
      <c r="F17" s="24">
        <f t="shared" si="2"/>
        <v>695119.54</v>
      </c>
      <c r="G17" s="24">
        <f t="shared" si="2"/>
        <v>942744.1599999999</v>
      </c>
      <c r="H17" s="24">
        <f t="shared" si="2"/>
        <v>194965.89999999997</v>
      </c>
      <c r="I17" s="24">
        <f t="shared" si="2"/>
        <v>743507.09</v>
      </c>
      <c r="J17" s="24">
        <f t="shared" si="2"/>
        <v>718297.66</v>
      </c>
      <c r="K17" s="24">
        <f t="shared" si="2"/>
        <v>875986.0599999999</v>
      </c>
      <c r="L17" s="24">
        <f t="shared" si="2"/>
        <v>797756.6299999999</v>
      </c>
      <c r="M17" s="24">
        <f t="shared" si="2"/>
        <v>430407.60000000003</v>
      </c>
      <c r="N17" s="24">
        <f t="shared" si="2"/>
        <v>238571.51999999993</v>
      </c>
      <c r="O17" s="24">
        <f>O18+O19+O20+O21+O22+O23+O24+O25</f>
        <v>8233669.460000001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628739.63</v>
      </c>
      <c r="C18" s="30">
        <f t="shared" si="3"/>
        <v>426719.05</v>
      </c>
      <c r="D18" s="30">
        <f t="shared" si="3"/>
        <v>442953.34</v>
      </c>
      <c r="E18" s="30">
        <f t="shared" si="3"/>
        <v>154102.02</v>
      </c>
      <c r="F18" s="30">
        <f t="shared" si="3"/>
        <v>368245.69</v>
      </c>
      <c r="G18" s="30">
        <f t="shared" si="3"/>
        <v>439149.48</v>
      </c>
      <c r="H18" s="30">
        <f t="shared" si="3"/>
        <v>104715.13</v>
      </c>
      <c r="I18" s="30">
        <f t="shared" si="3"/>
        <v>456841.91</v>
      </c>
      <c r="J18" s="30">
        <f t="shared" si="3"/>
        <v>415129.7</v>
      </c>
      <c r="K18" s="30">
        <f t="shared" si="3"/>
        <v>543030.2</v>
      </c>
      <c r="L18" s="30">
        <f t="shared" si="3"/>
        <v>481778.01</v>
      </c>
      <c r="M18" s="30">
        <f t="shared" si="3"/>
        <v>239240.6</v>
      </c>
      <c r="N18" s="30">
        <f t="shared" si="3"/>
        <v>138442.61</v>
      </c>
      <c r="O18" s="30">
        <f aca="true" t="shared" si="4" ref="O18:O25">SUM(B18:N18)</f>
        <v>4839087.37</v>
      </c>
    </row>
    <row r="19" spans="1:23" ht="18.75" customHeight="1">
      <c r="A19" s="26" t="s">
        <v>35</v>
      </c>
      <c r="B19" s="30">
        <f>IF(B15&lt;&gt;0,ROUND((B15-1)*B18,2),0)</f>
        <v>342621.94</v>
      </c>
      <c r="C19" s="30">
        <f aca="true" t="shared" si="5" ref="C19:N19">IF(C15&lt;&gt;0,ROUND((C15-1)*C18,2),0)</f>
        <v>302823.55</v>
      </c>
      <c r="D19" s="30">
        <f t="shared" si="5"/>
        <v>211581.32</v>
      </c>
      <c r="E19" s="30">
        <f t="shared" si="5"/>
        <v>29617.78</v>
      </c>
      <c r="F19" s="30">
        <f t="shared" si="5"/>
        <v>328508.35</v>
      </c>
      <c r="G19" s="30">
        <f t="shared" si="5"/>
        <v>501920.51</v>
      </c>
      <c r="H19" s="30">
        <f t="shared" si="5"/>
        <v>95481.04</v>
      </c>
      <c r="I19" s="30">
        <f t="shared" si="5"/>
        <v>266995.75</v>
      </c>
      <c r="J19" s="30">
        <f t="shared" si="5"/>
        <v>290253.81</v>
      </c>
      <c r="K19" s="30">
        <f t="shared" si="5"/>
        <v>300139.08</v>
      </c>
      <c r="L19" s="30">
        <f t="shared" si="5"/>
        <v>284988.41</v>
      </c>
      <c r="M19" s="30">
        <f t="shared" si="5"/>
        <v>172448.78</v>
      </c>
      <c r="N19" s="30">
        <f t="shared" si="5"/>
        <v>95993.37</v>
      </c>
      <c r="O19" s="30">
        <f t="shared" si="4"/>
        <v>3223373.69</v>
      </c>
      <c r="W19" s="62"/>
    </row>
    <row r="20" spans="1:15" ht="18.75" customHeight="1">
      <c r="A20" s="26" t="s">
        <v>36</v>
      </c>
      <c r="B20" s="30">
        <v>34603.82</v>
      </c>
      <c r="C20" s="30">
        <v>24553.7</v>
      </c>
      <c r="D20" s="30">
        <v>11293.99</v>
      </c>
      <c r="E20" s="30">
        <v>5849.1</v>
      </c>
      <c r="F20" s="30">
        <v>14334</v>
      </c>
      <c r="G20" s="30">
        <v>22408.44</v>
      </c>
      <c r="H20" s="30">
        <v>3688.84</v>
      </c>
      <c r="I20" s="30">
        <v>14360.33</v>
      </c>
      <c r="J20" s="30">
        <v>22349.04</v>
      </c>
      <c r="K20" s="30">
        <v>33317.73</v>
      </c>
      <c r="L20" s="30">
        <v>29376.1</v>
      </c>
      <c r="M20" s="30">
        <v>11822.08</v>
      </c>
      <c r="N20" s="30">
        <v>6404.33</v>
      </c>
      <c r="O20" s="30">
        <f t="shared" si="4"/>
        <v>234361.5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-465.78</v>
      </c>
      <c r="D23" s="30">
        <v>-1265.12</v>
      </c>
      <c r="E23" s="30">
        <v>0</v>
      </c>
      <c r="F23" s="30">
        <v>-643.76</v>
      </c>
      <c r="G23" s="30">
        <v>-781.47</v>
      </c>
      <c r="H23" s="30">
        <v>-1346.72</v>
      </c>
      <c r="I23" s="30">
        <v>-78.7</v>
      </c>
      <c r="J23" s="30">
        <v>-1196.55</v>
      </c>
      <c r="K23" s="30">
        <v>0</v>
      </c>
      <c r="L23" s="30">
        <v>-1098.58</v>
      </c>
      <c r="M23" s="30">
        <v>0</v>
      </c>
      <c r="N23" s="30">
        <v>-135.66</v>
      </c>
      <c r="O23" s="30">
        <f t="shared" si="4"/>
        <v>-7012.34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-32890.81</v>
      </c>
      <c r="D24" s="30">
        <v>-29469</v>
      </c>
      <c r="E24" s="30">
        <v>-8427.6</v>
      </c>
      <c r="F24" s="30">
        <v>-31262.51</v>
      </c>
      <c r="G24" s="30">
        <v>-40483.9</v>
      </c>
      <c r="H24" s="30">
        <v>-7572.39</v>
      </c>
      <c r="I24" s="30">
        <v>-31147.74</v>
      </c>
      <c r="J24" s="30">
        <v>-31667.97</v>
      </c>
      <c r="K24" s="30">
        <v>-37681.52</v>
      </c>
      <c r="L24" s="30">
        <v>-34389.36</v>
      </c>
      <c r="M24" s="30">
        <v>-18568.55</v>
      </c>
      <c r="N24" s="30">
        <v>-10694.7</v>
      </c>
      <c r="O24" s="30">
        <f t="shared" si="4"/>
        <v>-359446.55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12798.73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289625.89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-53803.2</v>
      </c>
      <c r="C27" s="30">
        <f>+C28+C30+C41+C42+C45-C46</f>
        <v>-45240.8</v>
      </c>
      <c r="D27" s="30">
        <f t="shared" si="6"/>
        <v>-39886</v>
      </c>
      <c r="E27" s="30">
        <f t="shared" si="6"/>
        <v>-7312.8</v>
      </c>
      <c r="F27" s="30">
        <f t="shared" si="6"/>
        <v>-27869.6</v>
      </c>
      <c r="G27" s="30">
        <f t="shared" si="6"/>
        <v>-41976</v>
      </c>
      <c r="H27" s="30">
        <f t="shared" si="6"/>
        <v>-9499.6</v>
      </c>
      <c r="I27" s="30">
        <f t="shared" si="6"/>
        <v>-50067.6</v>
      </c>
      <c r="J27" s="30">
        <f t="shared" si="6"/>
        <v>-40110.4</v>
      </c>
      <c r="K27" s="30">
        <f t="shared" si="6"/>
        <v>-35332</v>
      </c>
      <c r="L27" s="30">
        <f t="shared" si="6"/>
        <v>-30408.4</v>
      </c>
      <c r="M27" s="30">
        <f t="shared" si="6"/>
        <v>-14603.6</v>
      </c>
      <c r="N27" s="30">
        <f t="shared" si="6"/>
        <v>-13208.8</v>
      </c>
      <c r="O27" s="30">
        <f t="shared" si="6"/>
        <v>-409318.8</v>
      </c>
    </row>
    <row r="28" spans="1:15" ht="18.75" customHeight="1">
      <c r="A28" s="26" t="s">
        <v>40</v>
      </c>
      <c r="B28" s="31">
        <f>+B29</f>
        <v>-53803.2</v>
      </c>
      <c r="C28" s="31">
        <f>+C29</f>
        <v>-45240.8</v>
      </c>
      <c r="D28" s="31">
        <f aca="true" t="shared" si="7" ref="D28:O28">+D29</f>
        <v>-39886</v>
      </c>
      <c r="E28" s="31">
        <f t="shared" si="7"/>
        <v>-7312.8</v>
      </c>
      <c r="F28" s="31">
        <f t="shared" si="7"/>
        <v>-27869.6</v>
      </c>
      <c r="G28" s="31">
        <f t="shared" si="7"/>
        <v>-41976</v>
      </c>
      <c r="H28" s="31">
        <f t="shared" si="7"/>
        <v>-9499.6</v>
      </c>
      <c r="I28" s="31">
        <f t="shared" si="7"/>
        <v>-50067.6</v>
      </c>
      <c r="J28" s="31">
        <f t="shared" si="7"/>
        <v>-40110.4</v>
      </c>
      <c r="K28" s="31">
        <f t="shared" si="7"/>
        <v>-35332</v>
      </c>
      <c r="L28" s="31">
        <f t="shared" si="7"/>
        <v>-30408.4</v>
      </c>
      <c r="M28" s="31">
        <f t="shared" si="7"/>
        <v>-14603.6</v>
      </c>
      <c r="N28" s="31">
        <f t="shared" si="7"/>
        <v>-13208.8</v>
      </c>
      <c r="O28" s="31">
        <f t="shared" si="7"/>
        <v>-409318.8</v>
      </c>
    </row>
    <row r="29" spans="1:26" ht="18.75" customHeight="1">
      <c r="A29" s="27" t="s">
        <v>41</v>
      </c>
      <c r="B29" s="16">
        <f>ROUND((-B9)*$G$3,2)</f>
        <v>-53803.2</v>
      </c>
      <c r="C29" s="16">
        <f aca="true" t="shared" si="8" ref="C29:N29">ROUND((-C9)*$G$3,2)</f>
        <v>-45240.8</v>
      </c>
      <c r="D29" s="16">
        <f t="shared" si="8"/>
        <v>-39886</v>
      </c>
      <c r="E29" s="16">
        <f t="shared" si="8"/>
        <v>-7312.8</v>
      </c>
      <c r="F29" s="16">
        <f t="shared" si="8"/>
        <v>-27869.6</v>
      </c>
      <c r="G29" s="16">
        <f t="shared" si="8"/>
        <v>-41976</v>
      </c>
      <c r="H29" s="16">
        <f t="shared" si="8"/>
        <v>-9499.6</v>
      </c>
      <c r="I29" s="16">
        <f t="shared" si="8"/>
        <v>-50067.6</v>
      </c>
      <c r="J29" s="16">
        <f t="shared" si="8"/>
        <v>-40110.4</v>
      </c>
      <c r="K29" s="16">
        <f t="shared" si="8"/>
        <v>-35332</v>
      </c>
      <c r="L29" s="16">
        <f t="shared" si="8"/>
        <v>-30408.4</v>
      </c>
      <c r="M29" s="16">
        <f t="shared" si="8"/>
        <v>-14603.6</v>
      </c>
      <c r="N29" s="16">
        <f t="shared" si="8"/>
        <v>-13208.8</v>
      </c>
      <c r="O29" s="32">
        <f aca="true" t="shared" si="9" ref="O29:O46">SUM(B29:N29)</f>
        <v>-409318.8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946265.29</v>
      </c>
      <c r="C44" s="36">
        <f t="shared" si="11"/>
        <v>715124.6099999999</v>
      </c>
      <c r="D44" s="36">
        <f t="shared" si="11"/>
        <v>608007.26</v>
      </c>
      <c r="E44" s="36">
        <f t="shared" si="11"/>
        <v>180673.34</v>
      </c>
      <c r="F44" s="36">
        <f t="shared" si="11"/>
        <v>667249.9400000001</v>
      </c>
      <c r="G44" s="36">
        <f t="shared" si="11"/>
        <v>900768.1599999999</v>
      </c>
      <c r="H44" s="36">
        <f t="shared" si="11"/>
        <v>185466.29999999996</v>
      </c>
      <c r="I44" s="36">
        <f t="shared" si="11"/>
        <v>693439.49</v>
      </c>
      <c r="J44" s="36">
        <f t="shared" si="11"/>
        <v>678187.26</v>
      </c>
      <c r="K44" s="36">
        <f t="shared" si="11"/>
        <v>840654.0599999999</v>
      </c>
      <c r="L44" s="36">
        <f t="shared" si="11"/>
        <v>767348.2299999999</v>
      </c>
      <c r="M44" s="36">
        <f t="shared" si="11"/>
        <v>415804.00000000006</v>
      </c>
      <c r="N44" s="36">
        <f t="shared" si="11"/>
        <v>225362.71999999994</v>
      </c>
      <c r="O44" s="36">
        <f>SUM(B44:N44)</f>
        <v>7824350.659999998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946265.29</v>
      </c>
      <c r="C50" s="51">
        <f t="shared" si="12"/>
        <v>715124.61</v>
      </c>
      <c r="D50" s="51">
        <f t="shared" si="12"/>
        <v>608007.26</v>
      </c>
      <c r="E50" s="51">
        <f t="shared" si="12"/>
        <v>180673.33</v>
      </c>
      <c r="F50" s="51">
        <f t="shared" si="12"/>
        <v>667249.94</v>
      </c>
      <c r="G50" s="51">
        <f t="shared" si="12"/>
        <v>900768.15</v>
      </c>
      <c r="H50" s="51">
        <f t="shared" si="12"/>
        <v>185466.31</v>
      </c>
      <c r="I50" s="51">
        <f t="shared" si="12"/>
        <v>693439.49</v>
      </c>
      <c r="J50" s="51">
        <f t="shared" si="12"/>
        <v>678187.26</v>
      </c>
      <c r="K50" s="51">
        <f t="shared" si="12"/>
        <v>840654.06</v>
      </c>
      <c r="L50" s="51">
        <f t="shared" si="12"/>
        <v>767348.23</v>
      </c>
      <c r="M50" s="51">
        <f t="shared" si="12"/>
        <v>415803.99</v>
      </c>
      <c r="N50" s="51">
        <f t="shared" si="12"/>
        <v>225362.71</v>
      </c>
      <c r="O50" s="36">
        <f t="shared" si="12"/>
        <v>7824350.63</v>
      </c>
      <c r="Q50"/>
    </row>
    <row r="51" spans="1:18" ht="18.75" customHeight="1">
      <c r="A51" s="26" t="s">
        <v>59</v>
      </c>
      <c r="B51" s="51">
        <v>791614.99</v>
      </c>
      <c r="C51" s="51">
        <v>525218.84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1316833.83</v>
      </c>
      <c r="P51"/>
      <c r="Q51"/>
      <c r="R51" s="43"/>
    </row>
    <row r="52" spans="1:16" ht="18.75" customHeight="1">
      <c r="A52" s="26" t="s">
        <v>60</v>
      </c>
      <c r="B52" s="51">
        <v>154650.3</v>
      </c>
      <c r="C52" s="51">
        <v>189905.77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344556.06999999995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608007.26</v>
      </c>
      <c r="E53" s="52">
        <v>0</v>
      </c>
      <c r="F53" s="52">
        <v>0</v>
      </c>
      <c r="G53" s="52">
        <v>0</v>
      </c>
      <c r="H53" s="51">
        <v>185466.31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793473.5700000001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180673.33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180673.33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667249.94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667249.94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900768.15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900768.15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693439.49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693439.49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678187.26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678187.26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840654.06</v>
      </c>
      <c r="L59" s="31">
        <v>767348.23</v>
      </c>
      <c r="M59" s="52">
        <v>0</v>
      </c>
      <c r="N59" s="52">
        <v>0</v>
      </c>
      <c r="O59" s="36">
        <f t="shared" si="13"/>
        <v>1608002.29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415803.99</v>
      </c>
      <c r="N60" s="52">
        <v>0</v>
      </c>
      <c r="O60" s="36">
        <f t="shared" si="13"/>
        <v>415803.99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225362.71</v>
      </c>
      <c r="O61" s="55">
        <f t="shared" si="13"/>
        <v>225362.71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2020-09-10T12:27:36Z</dcterms:modified>
  <cp:category/>
  <cp:version/>
  <cp:contentType/>
  <cp:contentStatus/>
</cp:coreProperties>
</file>