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<sst xmlns="http://schemas.openxmlformats.org/spreadsheetml/2006/main" count="74" uniqueCount="73">
  <si>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</si>
  <si>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</si>
  <si>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</si>
  <si>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</si>
  <si>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</si>
  <si>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</si>
  <si>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</si>
  <si>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</si>
  <si>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</si>
  <si>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</si>
  <si>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</si>
  <si>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</si>
  <si>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</si>
  <si>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</si>
  <si>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</si>
  <si>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</si>
  <si>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</si>
  <si>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</si>
  <si>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</si>
  <si>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</si>
  <si>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</si>
  <si>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</si>
  <si>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</si>
  <si>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</si>
  <si>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</si>
  <si>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</si>
  <si>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</si>
  <si>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</si>
  <si>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</si>
  <si>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</si>
  <si>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</si>
  <si>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</si>
  <si>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</si>
  <si>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</si>
  <si>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</si>
  <si>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</si>
  <si>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</si>
  <si>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</si>
  <si>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</si>
  <si>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</si>
  <si>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</si>
  <si>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</si>
  <si>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</si>
  <si>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</si>
  <si>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</si>
  <si>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</si>
  <si>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</si>
  <si>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</si>
  <si>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</si>
  <si>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</si>
  <si>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</si>
  <si>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</si>
  <si>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</si>
  <si>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</si>
  <si>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</si>
  <si>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</si>
  <si>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</si>
  <si>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</si>
  <si>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</si>
  <si>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</si>
  <si>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</si>
  <si>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</si>
  <si>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</si>
  <si>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</si>
  <si>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</si>
  <si>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</si>
  <si>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</si>
  <si>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</si>
  <si>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</si>
  <si>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</si>
  <si>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</si>
  <si>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</si>
  <si>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30/09/20 - VENCIMENTO 07/10/20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</si>
</sst>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D22">
      <selection activeCell="B27" sqref="B27:J2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228083</v>
      </c>
      <c r="C7" s="47">
        <f t="shared" si="0"/>
        <v>197893</v>
      </c>
      <c r="D7" s="47">
        <f t="shared" si="0"/>
        <v>266269</v>
      </c>
      <c r="E7" s="47">
        <f t="shared" si="0"/>
        <v>138750</v>
      </c>
      <c r="F7" s="47">
        <f t="shared" si="0"/>
        <v>161715</v>
      </c>
      <c r="G7" s="47">
        <f t="shared" si="0"/>
        <v>180625</v>
      </c>
      <c r="H7" s="47">
        <f t="shared" si="0"/>
        <v>204895</v>
      </c>
      <c r="I7" s="47">
        <f t="shared" si="0"/>
        <v>264710</v>
      </c>
      <c r="J7" s="47">
        <f t="shared" si="0"/>
        <v>77409</v>
      </c>
      <c r="K7" s="47">
        <f t="shared" si="0"/>
        <v>1720349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14993</v>
      </c>
      <c r="C8" s="45">
        <f t="shared" si="1"/>
        <v>14090</v>
      </c>
      <c r="D8" s="45">
        <f t="shared" si="1"/>
        <v>16378</v>
      </c>
      <c r="E8" s="45">
        <f t="shared" si="1"/>
        <v>9186</v>
      </c>
      <c r="F8" s="45">
        <f t="shared" si="1"/>
        <v>11288</v>
      </c>
      <c r="G8" s="45">
        <f t="shared" si="1"/>
        <v>6913</v>
      </c>
      <c r="H8" s="45">
        <f t="shared" si="1"/>
        <v>6364</v>
      </c>
      <c r="I8" s="45">
        <f t="shared" si="1"/>
        <v>14900</v>
      </c>
      <c r="J8" s="45">
        <f t="shared" si="1"/>
        <v>2391</v>
      </c>
      <c r="K8" s="38">
        <f>SUM(B8:J8)</f>
        <v>96503</v>
      </c>
      <c r="L8"/>
      <c r="M8"/>
      <c r="N8"/>
    </row>
    <row r="9" spans="1:14" ht="16.5" customHeight="1">
      <c r="A9" s="22" t="s">
        <v>35</v>
      </c>
      <c r="B9" s="45">
        <v>14977</v>
      </c>
      <c r="C9" s="45">
        <v>14084</v>
      </c>
      <c r="D9" s="45">
        <v>16377</v>
      </c>
      <c r="E9" s="45">
        <v>9163</v>
      </c>
      <c r="F9" s="45">
        <v>11272</v>
      </c>
      <c r="G9" s="45">
        <v>6910</v>
      </c>
      <c r="H9" s="45">
        <v>6364</v>
      </c>
      <c r="I9" s="45">
        <v>14882</v>
      </c>
      <c r="J9" s="45">
        <v>2391</v>
      </c>
      <c r="K9" s="38">
        <f>SUM(B9:J9)</f>
        <v>96420</v>
      </c>
      <c r="L9"/>
      <c r="M9"/>
      <c r="N9"/>
    </row>
    <row r="10" spans="1:14" ht="16.5" customHeight="1">
      <c r="A10" s="22" t="s">
        <v>34</v>
      </c>
      <c r="B10" s="45">
        <v>16</v>
      </c>
      <c r="C10" s="45">
        <v>6</v>
      </c>
      <c r="D10" s="45">
        <v>1</v>
      </c>
      <c r="E10" s="45">
        <v>23</v>
      </c>
      <c r="F10" s="45">
        <v>16</v>
      </c>
      <c r="G10" s="45">
        <v>3</v>
      </c>
      <c r="H10" s="45">
        <v>0</v>
      </c>
      <c r="I10" s="45">
        <v>18</v>
      </c>
      <c r="J10" s="45">
        <v>0</v>
      </c>
      <c r="K10" s="38">
        <f>SUM(B10:J10)</f>
        <v>83</v>
      </c>
      <c r="L10"/>
      <c r="M10"/>
      <c r="N10"/>
    </row>
    <row r="11" spans="1:14" ht="16.5" customHeight="1">
      <c r="A11" s="44" t="s">
        <v>33</v>
      </c>
      <c r="B11" s="43">
        <v>213090</v>
      </c>
      <c r="C11" s="43">
        <v>183803</v>
      </c>
      <c r="D11" s="43">
        <v>249891</v>
      </c>
      <c r="E11" s="43">
        <v>129564</v>
      </c>
      <c r="F11" s="43">
        <v>150427</v>
      </c>
      <c r="G11" s="43">
        <v>173712</v>
      </c>
      <c r="H11" s="43">
        <v>198531</v>
      </c>
      <c r="I11" s="43">
        <v>249810</v>
      </c>
      <c r="J11" s="43">
        <v>75018</v>
      </c>
      <c r="K11" s="38">
        <f>SUM(B11:J11)</f>
        <v>1623846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1.467894857323217</v>
      </c>
      <c r="C15" s="39">
        <v>1.577460459536211</v>
      </c>
      <c r="D15" s="39">
        <v>1.265763179718493</v>
      </c>
      <c r="E15" s="39">
        <v>1.666440396378986</v>
      </c>
      <c r="F15" s="39">
        <v>1.432623261378293</v>
      </c>
      <c r="G15" s="39">
        <v>1.391594891625961</v>
      </c>
      <c r="H15" s="39">
        <v>1.369606873968311</v>
      </c>
      <c r="I15" s="39">
        <v>1.426637957342578</v>
      </c>
      <c r="J15" s="39">
        <v>1.629092643295278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1137347.1100000003</v>
      </c>
      <c r="C17" s="36">
        <f aca="true" t="shared" si="2" ref="C17:J17">C18+C19+C20+C21+C22+C23+C24</f>
        <v>1158822.21</v>
      </c>
      <c r="D17" s="36">
        <f t="shared" si="2"/>
        <v>1378273.14</v>
      </c>
      <c r="E17" s="36">
        <f t="shared" si="2"/>
        <v>834547.11</v>
      </c>
      <c r="F17" s="36">
        <f t="shared" si="2"/>
        <v>881409.1900000001</v>
      </c>
      <c r="G17" s="36">
        <f t="shared" si="2"/>
        <v>956811.9299999999</v>
      </c>
      <c r="H17" s="36">
        <f t="shared" si="2"/>
        <v>858329.3600000001</v>
      </c>
      <c r="I17" s="36">
        <f t="shared" si="2"/>
        <v>1184445.68</v>
      </c>
      <c r="J17" s="36">
        <f t="shared" si="2"/>
        <v>441109.14</v>
      </c>
      <c r="K17" s="36">
        <f aca="true" t="shared" si="3" ref="K17:K24">SUM(B17:J17)</f>
        <v>8831094.870000001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775664.67</v>
      </c>
      <c r="C18" s="30">
        <f t="shared" si="4"/>
        <v>738754.36</v>
      </c>
      <c r="D18" s="30">
        <f t="shared" si="4"/>
        <v>1101102.2</v>
      </c>
      <c r="E18" s="30">
        <f t="shared" si="4"/>
        <v>499527.75</v>
      </c>
      <c r="F18" s="30">
        <f t="shared" si="4"/>
        <v>615697.52</v>
      </c>
      <c r="G18" s="30">
        <f t="shared" si="4"/>
        <v>695315.94</v>
      </c>
      <c r="H18" s="30">
        <f t="shared" si="4"/>
        <v>628740.8</v>
      </c>
      <c r="I18" s="30">
        <f t="shared" si="4"/>
        <v>819965.7</v>
      </c>
      <c r="J18" s="30">
        <f t="shared" si="4"/>
        <v>271666.89</v>
      </c>
      <c r="K18" s="30">
        <f t="shared" si="3"/>
        <v>6146435.829999999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362929.51</v>
      </c>
      <c r="C19" s="30">
        <f t="shared" si="5"/>
        <v>426601.43</v>
      </c>
      <c r="D19" s="30">
        <f t="shared" si="5"/>
        <v>292632.42</v>
      </c>
      <c r="E19" s="30">
        <f t="shared" si="5"/>
        <v>332905.47</v>
      </c>
      <c r="F19" s="30">
        <f t="shared" si="5"/>
        <v>266365.07</v>
      </c>
      <c r="G19" s="30">
        <f t="shared" si="5"/>
        <v>272282.17</v>
      </c>
      <c r="H19" s="30">
        <f t="shared" si="5"/>
        <v>232386.92</v>
      </c>
      <c r="I19" s="30">
        <f t="shared" si="5"/>
        <v>349828.49</v>
      </c>
      <c r="J19" s="30">
        <f t="shared" si="5"/>
        <v>170903.64</v>
      </c>
      <c r="K19" s="30">
        <f t="shared" si="3"/>
        <v>2706835.1199999996</v>
      </c>
      <c r="L19"/>
      <c r="M19"/>
      <c r="N19"/>
    </row>
    <row r="20" spans="1:14" ht="16.5" customHeight="1">
      <c r="A20" s="18" t="s">
        <v>28</v>
      </c>
      <c r="B20" s="30">
        <v>31367.32</v>
      </c>
      <c r="C20" s="30">
        <v>23370.64</v>
      </c>
      <c r="D20" s="30">
        <v>20468.36</v>
      </c>
      <c r="E20" s="30">
        <v>20849.87</v>
      </c>
      <c r="F20" s="30">
        <v>21536.78</v>
      </c>
      <c r="G20" s="30">
        <v>14439.14</v>
      </c>
      <c r="H20" s="30">
        <v>21194.13</v>
      </c>
      <c r="I20" s="30">
        <v>43267.38</v>
      </c>
      <c r="J20" s="30">
        <v>10729.31</v>
      </c>
      <c r="K20" s="30">
        <f t="shared" si="3"/>
        <v>207222.93</v>
      </c>
      <c r="L20"/>
      <c r="M20"/>
      <c r="N20"/>
    </row>
    <row r="21" spans="1:14" ht="16.5" customHeight="1">
      <c r="A21" s="18" t="s">
        <v>27</v>
      </c>
      <c r="B21" s="30">
        <v>1367.86</v>
      </c>
      <c r="C21" s="34">
        <v>2735.72</v>
      </c>
      <c r="D21" s="34">
        <v>0</v>
      </c>
      <c r="E21" s="30">
        <v>1367.86</v>
      </c>
      <c r="F21" s="30">
        <v>1367.86</v>
      </c>
      <c r="G21" s="34">
        <v>0</v>
      </c>
      <c r="H21" s="34">
        <v>0</v>
      </c>
      <c r="I21" s="34">
        <v>1367.86</v>
      </c>
      <c r="J21" s="34">
        <v>0</v>
      </c>
      <c r="K21" s="30">
        <f t="shared" si="3"/>
        <v>8207.16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-111.07</v>
      </c>
      <c r="C23" s="30">
        <v>0</v>
      </c>
      <c r="D23" s="30">
        <v>0</v>
      </c>
      <c r="E23" s="30">
        <v>0</v>
      </c>
      <c r="F23" s="30">
        <v>0</v>
      </c>
      <c r="G23" s="30">
        <v>-344.1</v>
      </c>
      <c r="H23" s="30">
        <v>-107.53</v>
      </c>
      <c r="I23" s="30">
        <v>0</v>
      </c>
      <c r="J23" s="30">
        <v>0</v>
      </c>
      <c r="K23" s="30">
        <f t="shared" si="3"/>
        <v>-562.7</v>
      </c>
      <c r="L23"/>
      <c r="M23"/>
      <c r="N23"/>
    </row>
    <row r="24" spans="1:14" ht="16.5" customHeight="1">
      <c r="A24" s="18" t="s">
        <v>70</v>
      </c>
      <c r="B24" s="30">
        <v>-33871.18</v>
      </c>
      <c r="C24" s="30">
        <v>-32639.94</v>
      </c>
      <c r="D24" s="30">
        <v>-35929.84</v>
      </c>
      <c r="E24" s="30">
        <v>-20103.84</v>
      </c>
      <c r="F24" s="30">
        <v>-23558.04</v>
      </c>
      <c r="G24" s="30">
        <v>-24881.22</v>
      </c>
      <c r="H24" s="30">
        <v>-23884.96</v>
      </c>
      <c r="I24" s="30">
        <v>-29983.75</v>
      </c>
      <c r="J24" s="30">
        <v>-12190.7</v>
      </c>
      <c r="K24" s="30">
        <f t="shared" si="3"/>
        <v>-237043.47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>+B28+B33+B45</f>
        <v>-134479.26</v>
      </c>
      <c r="C27" s="30">
        <f aca="true" t="shared" si="6" ref="B27:J27">+C28+C33+C45</f>
        <v>-67820.04000000001</v>
      </c>
      <c r="D27" s="30">
        <f t="shared" si="6"/>
        <v>-134278.65000000002</v>
      </c>
      <c r="E27" s="30">
        <f t="shared" si="6"/>
        <v>-128746.01999999999</v>
      </c>
      <c r="F27" s="30">
        <f t="shared" si="6"/>
        <v>-49596.8</v>
      </c>
      <c r="G27" s="30">
        <f t="shared" si="6"/>
        <v>-129139.7</v>
      </c>
      <c r="H27" s="30">
        <f t="shared" si="6"/>
        <v>-46785.53999999999</v>
      </c>
      <c r="I27" s="30">
        <f t="shared" si="6"/>
        <v>-94794.29000000001</v>
      </c>
      <c r="J27" s="30">
        <f t="shared" si="6"/>
        <v>-30347.86</v>
      </c>
      <c r="K27" s="30">
        <f aca="true" t="shared" si="7" ref="K27:K35">SUM(B27:J27)</f>
        <v>-815988.1600000001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-134479.26</v>
      </c>
      <c r="C28" s="30">
        <f t="shared" si="8"/>
        <v>-67820.04000000001</v>
      </c>
      <c r="D28" s="30">
        <f t="shared" si="8"/>
        <v>-97026.29000000001</v>
      </c>
      <c r="E28" s="30">
        <f t="shared" si="8"/>
        <v>-128746.01999999999</v>
      </c>
      <c r="F28" s="30">
        <f t="shared" si="8"/>
        <v>-49596.8</v>
      </c>
      <c r="G28" s="30">
        <f t="shared" si="8"/>
        <v>-129139.7</v>
      </c>
      <c r="H28" s="30">
        <f t="shared" si="8"/>
        <v>-46785.53999999999</v>
      </c>
      <c r="I28" s="30">
        <f t="shared" si="8"/>
        <v>-94794.29000000001</v>
      </c>
      <c r="J28" s="30">
        <f t="shared" si="8"/>
        <v>-19563.72</v>
      </c>
      <c r="K28" s="30">
        <f t="shared" si="7"/>
        <v>-767951.66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-65898.8</v>
      </c>
      <c r="C29" s="30">
        <f aca="true" t="shared" si="9" ref="C29:J29">-ROUND((C9)*$E$3,2)</f>
        <v>-61969.6</v>
      </c>
      <c r="D29" s="30">
        <f t="shared" si="9"/>
        <v>-72058.8</v>
      </c>
      <c r="E29" s="30">
        <f t="shared" si="9"/>
        <v>-40317.2</v>
      </c>
      <c r="F29" s="30">
        <f t="shared" si="9"/>
        <v>-49596.8</v>
      </c>
      <c r="G29" s="30">
        <f t="shared" si="9"/>
        <v>-30404</v>
      </c>
      <c r="H29" s="30">
        <f t="shared" si="9"/>
        <v>-28001.6</v>
      </c>
      <c r="I29" s="30">
        <f t="shared" si="9"/>
        <v>-65480.8</v>
      </c>
      <c r="J29" s="30">
        <f t="shared" si="9"/>
        <v>-10520.4</v>
      </c>
      <c r="K29" s="30">
        <f t="shared" si="7"/>
        <v>-424248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-338.8</v>
      </c>
      <c r="C31" s="30">
        <v>-30.8</v>
      </c>
      <c r="D31" s="30">
        <v>-52.8</v>
      </c>
      <c r="E31" s="30">
        <v>-246.4</v>
      </c>
      <c r="F31" s="26">
        <v>0</v>
      </c>
      <c r="G31" s="30">
        <v>-123.2</v>
      </c>
      <c r="H31" s="30">
        <v>-8.27</v>
      </c>
      <c r="I31" s="30">
        <v>-12.92</v>
      </c>
      <c r="J31" s="30">
        <v>-3.98</v>
      </c>
      <c r="K31" s="30">
        <f t="shared" si="7"/>
        <v>-817.1700000000001</v>
      </c>
      <c r="L31"/>
      <c r="M31"/>
      <c r="N31"/>
    </row>
    <row r="32" spans="1:14" ht="16.5" customHeight="1">
      <c r="A32" s="25" t="s">
        <v>21</v>
      </c>
      <c r="B32" s="30">
        <v>-68241.66</v>
      </c>
      <c r="C32" s="30">
        <v>-5819.64</v>
      </c>
      <c r="D32" s="30">
        <v>-24914.69</v>
      </c>
      <c r="E32" s="30">
        <v>-88182.42</v>
      </c>
      <c r="F32" s="26">
        <v>0</v>
      </c>
      <c r="G32" s="30">
        <v>-98612.5</v>
      </c>
      <c r="H32" s="30">
        <v>-18775.67</v>
      </c>
      <c r="I32" s="30">
        <v>-29300.57</v>
      </c>
      <c r="J32" s="30">
        <v>-9039.34</v>
      </c>
      <c r="K32" s="30">
        <f t="shared" si="7"/>
        <v>-342886.49000000005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-37252.36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-10784.14</v>
      </c>
      <c r="K33" s="30">
        <f t="shared" si="7"/>
        <v>-48036.5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-37252.36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-10784.14</v>
      </c>
      <c r="K34" s="30">
        <f t="shared" si="7"/>
        <v>-48036.5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535000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535000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-535000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-535000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1002867.8500000003</v>
      </c>
      <c r="C47" s="27">
        <f aca="true" t="shared" si="11" ref="C47:J47">IF(C17+C27+C48&lt;0,0,C17+C27+C48)</f>
        <v>1091002.17</v>
      </c>
      <c r="D47" s="27">
        <f t="shared" si="11"/>
        <v>1243994.4899999998</v>
      </c>
      <c r="E47" s="27">
        <f t="shared" si="11"/>
        <v>705801.09</v>
      </c>
      <c r="F47" s="27">
        <f t="shared" si="11"/>
        <v>831812.39</v>
      </c>
      <c r="G47" s="27">
        <f t="shared" si="11"/>
        <v>827672.23</v>
      </c>
      <c r="H47" s="27">
        <f t="shared" si="11"/>
        <v>811543.8200000001</v>
      </c>
      <c r="I47" s="27">
        <f t="shared" si="11"/>
        <v>1089651.39</v>
      </c>
      <c r="J47" s="27">
        <f t="shared" si="11"/>
        <v>410761.28</v>
      </c>
      <c r="K47" s="20">
        <f>SUM(B47:J47)</f>
        <v>8015106.709999999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1002867.85</v>
      </c>
      <c r="C53" s="10">
        <f t="shared" si="13"/>
        <v>1091002.17</v>
      </c>
      <c r="D53" s="10">
        <f t="shared" si="13"/>
        <v>1243994.49</v>
      </c>
      <c r="E53" s="10">
        <f t="shared" si="13"/>
        <v>705801.09</v>
      </c>
      <c r="F53" s="10">
        <f t="shared" si="13"/>
        <v>831812.39</v>
      </c>
      <c r="G53" s="10">
        <f t="shared" si="13"/>
        <v>827672.22</v>
      </c>
      <c r="H53" s="10">
        <f t="shared" si="13"/>
        <v>811543.82</v>
      </c>
      <c r="I53" s="10">
        <f>SUM(I54:I66)</f>
        <v>1089651.3900000001</v>
      </c>
      <c r="J53" s="10">
        <f t="shared" si="13"/>
        <v>410761.27</v>
      </c>
      <c r="K53" s="5">
        <f>SUM(K54:K66)</f>
        <v>8015106.6899999995</v>
      </c>
      <c r="L53" s="9"/>
    </row>
    <row r="54" spans="1:11" ht="16.5" customHeight="1">
      <c r="A54" s="7" t="s">
        <v>60</v>
      </c>
      <c r="B54" s="8">
        <v>893755.83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893755.83</v>
      </c>
    </row>
    <row r="55" spans="1:11" ht="16.5" customHeight="1">
      <c r="A55" s="7" t="s">
        <v>61</v>
      </c>
      <c r="B55" s="8">
        <v>109112.02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109112.02</v>
      </c>
    </row>
    <row r="56" spans="1:11" ht="16.5" customHeight="1">
      <c r="A56" s="7" t="s">
        <v>4</v>
      </c>
      <c r="B56" s="6">
        <v>0</v>
      </c>
      <c r="C56" s="8">
        <v>1091002.17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1091002.17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1243994.49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1243994.49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705801.09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705801.09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831812.39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831812.39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827672.22</v>
      </c>
      <c r="H60" s="6">
        <v>0</v>
      </c>
      <c r="I60" s="6">
        <v>0</v>
      </c>
      <c r="J60" s="6">
        <v>0</v>
      </c>
      <c r="K60" s="5">
        <f t="shared" si="14"/>
        <v>827672.22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811543.82</v>
      </c>
      <c r="I61" s="6">
        <v>0</v>
      </c>
      <c r="J61" s="6">
        <v>0</v>
      </c>
      <c r="K61" s="5">
        <f t="shared" si="14"/>
        <v>811543.82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393908.98</v>
      </c>
      <c r="J63" s="6">
        <v>0</v>
      </c>
      <c r="K63" s="5">
        <f t="shared" si="14"/>
        <v>393908.98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695742.41</v>
      </c>
      <c r="J64" s="6">
        <v>0</v>
      </c>
      <c r="K64" s="5">
        <f t="shared" si="14"/>
        <v>695742.41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410761.27</v>
      </c>
      <c r="K65" s="5">
        <f t="shared" si="14"/>
        <v>410761.27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2020-10-06T18:46:01Z</dcterms:modified>
  <cp:category/>
  <cp:version/>
  <cp:contentType/>
  <cp:contentStatus/>
</cp:coreProperties>
</file>