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<sst xmlns="http://schemas.openxmlformats.org/spreadsheetml/2006/main" count="74" uniqueCount="73">
  <si>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</si>
  <si>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</si>
  <si>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</si>
  <si>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</si>
  <si>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</si>
  <si>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</si>
  <si>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</si>
  <si>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</si>
  <si>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</si>
  <si>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</si>
  <si>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</si>
  <si>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</si>
  <si>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</si>
  <si>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</si>
  <si>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</si>
  <si>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</si>
  <si>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</si>
  <si>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</si>
  <si>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</si>
  <si>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</si>
  <si>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</si>
  <si>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</si>
  <si>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</si>
  <si>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</si>
  <si>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</si>
  <si>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</si>
  <si>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</si>
  <si>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</si>
  <si>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</si>
  <si>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</si>
  <si>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</si>
  <si>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</si>
  <si>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</si>
  <si>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</si>
  <si>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</si>
  <si>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</si>
  <si>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</si>
  <si>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</si>
  <si>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</si>
  <si>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</si>
  <si>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</si>
  <si>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</si>
  <si>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</si>
  <si>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</si>
  <si>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</si>
  <si>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</si>
  <si>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</si>
  <si>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</si>
  <si>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</si>
  <si>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</si>
  <si>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</si>
  <si>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</si>
  <si>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</si>
  <si>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</si>
  <si>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</si>
  <si>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</si>
  <si>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</si>
  <si>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</si>
  <si>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</si>
  <si>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</si>
  <si>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</si>
  <si>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</si>
  <si>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</si>
  <si>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</si>
  <si>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</si>
  <si>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</si>
  <si>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</si>
  <si>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</si>
  <si>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</si>
  <si>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</si>
  <si>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</si>
  <si>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</si>
  <si>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25/09/20 - VENCIMENTO 02/10/20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</si>
</sst>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225017</v>
      </c>
      <c r="C7" s="47">
        <f t="shared" si="0"/>
        <v>197896</v>
      </c>
      <c r="D7" s="47">
        <f t="shared" si="0"/>
        <v>267337</v>
      </c>
      <c r="E7" s="47">
        <f t="shared" si="0"/>
        <v>130439</v>
      </c>
      <c r="F7" s="47">
        <f t="shared" si="0"/>
        <v>158667</v>
      </c>
      <c r="G7" s="47">
        <f t="shared" si="0"/>
        <v>183135</v>
      </c>
      <c r="H7" s="47">
        <f t="shared" si="0"/>
        <v>205787</v>
      </c>
      <c r="I7" s="47">
        <f t="shared" si="0"/>
        <v>262865</v>
      </c>
      <c r="J7" s="47">
        <f t="shared" si="0"/>
        <v>76430</v>
      </c>
      <c r="K7" s="47">
        <f t="shared" si="0"/>
        <v>1707573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15556</v>
      </c>
      <c r="C8" s="45">
        <f t="shared" si="1"/>
        <v>14769</v>
      </c>
      <c r="D8" s="45">
        <f t="shared" si="1"/>
        <v>17056</v>
      </c>
      <c r="E8" s="45">
        <f t="shared" si="1"/>
        <v>9213</v>
      </c>
      <c r="F8" s="45">
        <f t="shared" si="1"/>
        <v>11323</v>
      </c>
      <c r="G8" s="45">
        <f t="shared" si="1"/>
        <v>7386</v>
      </c>
      <c r="H8" s="45">
        <f t="shared" si="1"/>
        <v>6652</v>
      </c>
      <c r="I8" s="45">
        <f t="shared" si="1"/>
        <v>15622</v>
      </c>
      <c r="J8" s="45">
        <f t="shared" si="1"/>
        <v>2608</v>
      </c>
      <c r="K8" s="38">
        <f>SUM(B8:J8)</f>
        <v>100185</v>
      </c>
      <c r="L8"/>
      <c r="M8"/>
      <c r="N8"/>
    </row>
    <row r="9" spans="1:14" ht="16.5" customHeight="1">
      <c r="A9" s="22" t="s">
        <v>35</v>
      </c>
      <c r="B9" s="45">
        <v>15540</v>
      </c>
      <c r="C9" s="45">
        <v>14766</v>
      </c>
      <c r="D9" s="45">
        <v>17051</v>
      </c>
      <c r="E9" s="45">
        <v>9199</v>
      </c>
      <c r="F9" s="45">
        <v>11313</v>
      </c>
      <c r="G9" s="45">
        <v>7385</v>
      </c>
      <c r="H9" s="45">
        <v>6652</v>
      </c>
      <c r="I9" s="45">
        <v>15604</v>
      </c>
      <c r="J9" s="45">
        <v>2608</v>
      </c>
      <c r="K9" s="38">
        <f>SUM(B9:J9)</f>
        <v>100118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3</v>
      </c>
      <c r="D10" s="45">
        <v>5</v>
      </c>
      <c r="E10" s="45">
        <v>14</v>
      </c>
      <c r="F10" s="45">
        <v>10</v>
      </c>
      <c r="G10" s="45">
        <v>1</v>
      </c>
      <c r="H10" s="45">
        <v>0</v>
      </c>
      <c r="I10" s="45">
        <v>18</v>
      </c>
      <c r="J10" s="45">
        <v>0</v>
      </c>
      <c r="K10" s="38">
        <f>SUM(B10:J10)</f>
        <v>67</v>
      </c>
      <c r="L10"/>
      <c r="M10"/>
      <c r="N10"/>
    </row>
    <row r="11" spans="1:14" ht="16.5" customHeight="1">
      <c r="A11" s="44" t="s">
        <v>33</v>
      </c>
      <c r="B11" s="43">
        <v>209461</v>
      </c>
      <c r="C11" s="43">
        <v>183127</v>
      </c>
      <c r="D11" s="43">
        <v>250281</v>
      </c>
      <c r="E11" s="43">
        <v>121226</v>
      </c>
      <c r="F11" s="43">
        <v>147344</v>
      </c>
      <c r="G11" s="43">
        <v>175749</v>
      </c>
      <c r="H11" s="43">
        <v>199135</v>
      </c>
      <c r="I11" s="43">
        <v>247243</v>
      </c>
      <c r="J11" s="43">
        <v>73822</v>
      </c>
      <c r="K11" s="38">
        <f>SUM(B11:J11)</f>
        <v>1607388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1.482515126195869</v>
      </c>
      <c r="C15" s="39">
        <v>1.577556458686949</v>
      </c>
      <c r="D15" s="39">
        <v>1.26147132031059</v>
      </c>
      <c r="E15" s="39">
        <v>1.752402764458801</v>
      </c>
      <c r="F15" s="39">
        <v>1.459466103716726</v>
      </c>
      <c r="G15" s="39">
        <v>1.387968019750322</v>
      </c>
      <c r="H15" s="39">
        <v>1.365248654548264</v>
      </c>
      <c r="I15" s="39">
        <v>1.435088999335004</v>
      </c>
      <c r="J15" s="39">
        <v>1.639683081232448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1132730.1900000002</v>
      </c>
      <c r="C17" s="36">
        <f aca="true" t="shared" si="2" ref="C17:J17">C18+C19+C20+C21+C22+C23+C24</f>
        <v>1158911.7900000003</v>
      </c>
      <c r="D17" s="36">
        <f t="shared" si="2"/>
        <v>1380183.3499999999</v>
      </c>
      <c r="E17" s="36">
        <f t="shared" si="2"/>
        <v>825020.3099999999</v>
      </c>
      <c r="F17" s="36">
        <f t="shared" si="2"/>
        <v>881431.12</v>
      </c>
      <c r="G17" s="36">
        <f t="shared" si="2"/>
        <v>967903.8500000001</v>
      </c>
      <c r="H17" s="36">
        <f t="shared" si="2"/>
        <v>859412.9</v>
      </c>
      <c r="I17" s="36">
        <f t="shared" si="2"/>
        <v>1183284.15</v>
      </c>
      <c r="J17" s="36">
        <f t="shared" si="2"/>
        <v>438657.03</v>
      </c>
      <c r="K17" s="36">
        <f aca="true" t="shared" si="3" ref="K17:K24">SUM(B17:J17)</f>
        <v>8827534.69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765237.81</v>
      </c>
      <c r="C18" s="30">
        <f t="shared" si="4"/>
        <v>738765.56</v>
      </c>
      <c r="D18" s="30">
        <f t="shared" si="4"/>
        <v>1105518.7</v>
      </c>
      <c r="E18" s="30">
        <f t="shared" si="4"/>
        <v>469606.49</v>
      </c>
      <c r="F18" s="30">
        <f t="shared" si="4"/>
        <v>604092.87</v>
      </c>
      <c r="G18" s="30">
        <f t="shared" si="4"/>
        <v>704978.18</v>
      </c>
      <c r="H18" s="30">
        <f t="shared" si="4"/>
        <v>631477.99</v>
      </c>
      <c r="I18" s="30">
        <f t="shared" si="4"/>
        <v>814250.62</v>
      </c>
      <c r="J18" s="30">
        <f t="shared" si="4"/>
        <v>268231.09</v>
      </c>
      <c r="K18" s="30">
        <f t="shared" si="3"/>
        <v>6102159.3100000005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369238.82</v>
      </c>
      <c r="C19" s="30">
        <f t="shared" si="5"/>
        <v>426678.82</v>
      </c>
      <c r="D19" s="30">
        <f t="shared" si="5"/>
        <v>289061.43</v>
      </c>
      <c r="E19" s="30">
        <f t="shared" si="5"/>
        <v>353333.22</v>
      </c>
      <c r="F19" s="30">
        <f t="shared" si="5"/>
        <v>277560.2</v>
      </c>
      <c r="G19" s="30">
        <f t="shared" si="5"/>
        <v>273508.99</v>
      </c>
      <c r="H19" s="30">
        <f t="shared" si="5"/>
        <v>230646.49</v>
      </c>
      <c r="I19" s="30">
        <f t="shared" si="5"/>
        <v>354271.49</v>
      </c>
      <c r="J19" s="30">
        <f t="shared" si="5"/>
        <v>171582.89</v>
      </c>
      <c r="K19" s="30">
        <f t="shared" si="3"/>
        <v>2745882.35</v>
      </c>
      <c r="L19"/>
      <c r="M19"/>
      <c r="N19"/>
    </row>
    <row r="20" spans="1:14" ht="16.5" customHeight="1">
      <c r="A20" s="18" t="s">
        <v>28</v>
      </c>
      <c r="B20" s="30">
        <v>30950.19</v>
      </c>
      <c r="C20" s="30">
        <v>23371.37</v>
      </c>
      <c r="D20" s="30">
        <v>21533.06</v>
      </c>
      <c r="E20" s="30">
        <v>20816.45</v>
      </c>
      <c r="F20" s="30">
        <v>21968.1</v>
      </c>
      <c r="G20" s="30">
        <v>14515.52</v>
      </c>
      <c r="H20" s="30">
        <v>21280.91</v>
      </c>
      <c r="I20" s="30">
        <v>43377.8</v>
      </c>
      <c r="J20" s="30">
        <v>11033.75</v>
      </c>
      <c r="K20" s="30">
        <f t="shared" si="3"/>
        <v>208847.14999999997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-333.21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-107.53</v>
      </c>
      <c r="I23" s="30">
        <v>0</v>
      </c>
      <c r="J23" s="30">
        <v>0</v>
      </c>
      <c r="K23" s="30">
        <f t="shared" si="3"/>
        <v>-440.74</v>
      </c>
      <c r="L23"/>
      <c r="M23"/>
      <c r="N23"/>
    </row>
    <row r="24" spans="1:14" ht="16.5" customHeight="1">
      <c r="A24" s="18" t="s">
        <v>70</v>
      </c>
      <c r="B24" s="30">
        <v>-33731.41</v>
      </c>
      <c r="C24" s="30">
        <v>-32639.94</v>
      </c>
      <c r="D24" s="30">
        <v>-35929.84</v>
      </c>
      <c r="E24" s="30">
        <v>-20103.84</v>
      </c>
      <c r="F24" s="30">
        <v>-23558.04</v>
      </c>
      <c r="G24" s="30">
        <v>-25098.84</v>
      </c>
      <c r="H24" s="30">
        <v>-23884.96</v>
      </c>
      <c r="I24" s="30">
        <v>-29983.75</v>
      </c>
      <c r="J24" s="30">
        <v>-12190.7</v>
      </c>
      <c r="K24" s="30">
        <f t="shared" si="3"/>
        <v>-237121.32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-132329.58000000002</v>
      </c>
      <c r="C27" s="30">
        <f t="shared" si="6"/>
        <v>-69042.17</v>
      </c>
      <c r="D27" s="30">
        <f t="shared" si="6"/>
        <v>-130200.10999999999</v>
      </c>
      <c r="E27" s="30">
        <f t="shared" si="6"/>
        <v>-652530.78</v>
      </c>
      <c r="F27" s="30">
        <f t="shared" si="6"/>
        <v>-49777.2</v>
      </c>
      <c r="G27" s="30">
        <f t="shared" si="6"/>
        <v>-124067.53</v>
      </c>
      <c r="H27" s="30">
        <f t="shared" si="6"/>
        <v>-43412.42</v>
      </c>
      <c r="I27" s="30">
        <f t="shared" si="6"/>
        <v>-90729.58</v>
      </c>
      <c r="J27" s="30">
        <f t="shared" si="6"/>
        <v>-29068.84</v>
      </c>
      <c r="K27" s="30">
        <f aca="true" t="shared" si="7" ref="K27:K35">SUM(B27:J27)</f>
        <v>-1321158.21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-132329.58000000002</v>
      </c>
      <c r="C28" s="30">
        <f t="shared" si="8"/>
        <v>-69042.17</v>
      </c>
      <c r="D28" s="30">
        <f t="shared" si="8"/>
        <v>-92947.79</v>
      </c>
      <c r="E28" s="30">
        <f t="shared" si="8"/>
        <v>-121530.78</v>
      </c>
      <c r="F28" s="30">
        <f t="shared" si="8"/>
        <v>-49777.2</v>
      </c>
      <c r="G28" s="30">
        <f t="shared" si="8"/>
        <v>-124067.53</v>
      </c>
      <c r="H28" s="30">
        <f t="shared" si="8"/>
        <v>-43412.42</v>
      </c>
      <c r="I28" s="30">
        <f t="shared" si="8"/>
        <v>-90729.58</v>
      </c>
      <c r="J28" s="30">
        <f t="shared" si="8"/>
        <v>-18284.48</v>
      </c>
      <c r="K28" s="30">
        <f t="shared" si="7"/>
        <v>-742121.5299999999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-68376</v>
      </c>
      <c r="C29" s="30">
        <f aca="true" t="shared" si="9" ref="C29:J29">-ROUND((C9)*$E$3,2)</f>
        <v>-64970.4</v>
      </c>
      <c r="D29" s="30">
        <f t="shared" si="9"/>
        <v>-75024.4</v>
      </c>
      <c r="E29" s="30">
        <f t="shared" si="9"/>
        <v>-40475.6</v>
      </c>
      <c r="F29" s="30">
        <f t="shared" si="9"/>
        <v>-49777.2</v>
      </c>
      <c r="G29" s="30">
        <f t="shared" si="9"/>
        <v>-32494</v>
      </c>
      <c r="H29" s="30">
        <f t="shared" si="9"/>
        <v>-29268.8</v>
      </c>
      <c r="I29" s="30">
        <f t="shared" si="9"/>
        <v>-68657.6</v>
      </c>
      <c r="J29" s="30">
        <f t="shared" si="9"/>
        <v>-11475.2</v>
      </c>
      <c r="K29" s="30">
        <f t="shared" si="7"/>
        <v>-440519.2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-237.6</v>
      </c>
      <c r="C31" s="30">
        <v>-92.4</v>
      </c>
      <c r="D31" s="30">
        <v>-154</v>
      </c>
      <c r="E31" s="30">
        <v>-123.2</v>
      </c>
      <c r="F31" s="26">
        <v>0</v>
      </c>
      <c r="G31" s="30">
        <v>-92.4</v>
      </c>
      <c r="H31" s="30">
        <v>-8.27</v>
      </c>
      <c r="I31" s="30">
        <v>-12.92</v>
      </c>
      <c r="J31" s="30">
        <v>-3.98</v>
      </c>
      <c r="K31" s="30">
        <f t="shared" si="7"/>
        <v>-724.77</v>
      </c>
      <c r="L31"/>
      <c r="M31"/>
      <c r="N31"/>
    </row>
    <row r="32" spans="1:14" ht="16.5" customHeight="1">
      <c r="A32" s="25" t="s">
        <v>21</v>
      </c>
      <c r="B32" s="30">
        <v>-63715.98</v>
      </c>
      <c r="C32" s="30">
        <v>-3979.37</v>
      </c>
      <c r="D32" s="30">
        <v>-17769.39</v>
      </c>
      <c r="E32" s="30">
        <v>-80931.98</v>
      </c>
      <c r="F32" s="26">
        <v>0</v>
      </c>
      <c r="G32" s="30">
        <v>-91481.13</v>
      </c>
      <c r="H32" s="30">
        <v>-14135.35</v>
      </c>
      <c r="I32" s="30">
        <v>-22059.06</v>
      </c>
      <c r="J32" s="30">
        <v>-6805.3</v>
      </c>
      <c r="K32" s="30">
        <f t="shared" si="7"/>
        <v>-300877.56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-531000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-579036.6799999999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-1066000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-1066000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1000400.6100000001</v>
      </c>
      <c r="C47" s="27">
        <f aca="true" t="shared" si="11" ref="C47:J47">IF(C17+C27+C48&lt;0,0,C17+C27+C48)</f>
        <v>1089869.6200000003</v>
      </c>
      <c r="D47" s="27">
        <f t="shared" si="11"/>
        <v>1249983.2399999998</v>
      </c>
      <c r="E47" s="27">
        <f t="shared" si="11"/>
        <v>172489.5299999999</v>
      </c>
      <c r="F47" s="27">
        <f t="shared" si="11"/>
        <v>831653.92</v>
      </c>
      <c r="G47" s="27">
        <f t="shared" si="11"/>
        <v>843836.3200000001</v>
      </c>
      <c r="H47" s="27">
        <f t="shared" si="11"/>
        <v>816000.48</v>
      </c>
      <c r="I47" s="27">
        <f t="shared" si="11"/>
        <v>1092554.5699999998</v>
      </c>
      <c r="J47" s="27">
        <f t="shared" si="11"/>
        <v>409588.19</v>
      </c>
      <c r="K47" s="20">
        <f>SUM(B47:J47)</f>
        <v>7506376.480000001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1000400.6100000001</v>
      </c>
      <c r="C53" s="10">
        <f t="shared" si="13"/>
        <v>1089869.62</v>
      </c>
      <c r="D53" s="10">
        <f t="shared" si="13"/>
        <v>1249983.24</v>
      </c>
      <c r="E53" s="10">
        <f t="shared" si="13"/>
        <v>172489.53</v>
      </c>
      <c r="F53" s="10">
        <f t="shared" si="13"/>
        <v>831653.92</v>
      </c>
      <c r="G53" s="10">
        <f t="shared" si="13"/>
        <v>843836.32</v>
      </c>
      <c r="H53" s="10">
        <f t="shared" si="13"/>
        <v>816000.48</v>
      </c>
      <c r="I53" s="10">
        <f>SUM(I54:I66)</f>
        <v>1092554.58</v>
      </c>
      <c r="J53" s="10">
        <f t="shared" si="13"/>
        <v>409588.18</v>
      </c>
      <c r="K53" s="5">
        <f>SUM(K54:K66)</f>
        <v>7506376.48</v>
      </c>
      <c r="L53" s="9"/>
    </row>
    <row r="54" spans="1:11" ht="16.5" customHeight="1">
      <c r="A54" s="7" t="s">
        <v>60</v>
      </c>
      <c r="B54" s="8">
        <v>873549.81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873549.81</v>
      </c>
    </row>
    <row r="55" spans="1:11" ht="16.5" customHeight="1">
      <c r="A55" s="7" t="s">
        <v>61</v>
      </c>
      <c r="B55" s="8">
        <v>126850.8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126850.8</v>
      </c>
    </row>
    <row r="56" spans="1:11" ht="16.5" customHeight="1">
      <c r="A56" s="7" t="s">
        <v>4</v>
      </c>
      <c r="B56" s="6">
        <v>0</v>
      </c>
      <c r="C56" s="8">
        <v>1089869.62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1089869.62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1249983.24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1249983.24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172489.53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172489.53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831653.92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831653.92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843836.32</v>
      </c>
      <c r="H60" s="6">
        <v>0</v>
      </c>
      <c r="I60" s="6">
        <v>0</v>
      </c>
      <c r="J60" s="6">
        <v>0</v>
      </c>
      <c r="K60" s="5">
        <f t="shared" si="14"/>
        <v>843836.32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816000.48</v>
      </c>
      <c r="I61" s="6">
        <v>0</v>
      </c>
      <c r="J61" s="6">
        <v>0</v>
      </c>
      <c r="K61" s="5">
        <f t="shared" si="14"/>
        <v>816000.48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349617.47</v>
      </c>
      <c r="J63" s="6">
        <v>0</v>
      </c>
      <c r="K63" s="5">
        <f t="shared" si="14"/>
        <v>349617.47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742937.11</v>
      </c>
      <c r="J64" s="6">
        <v>0</v>
      </c>
      <c r="K64" s="5">
        <f t="shared" si="14"/>
        <v>742937.11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409588.18</v>
      </c>
      <c r="K65" s="5">
        <f t="shared" si="14"/>
        <v>409588.18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2020-10-01T19:21:59Z</dcterms:modified>
  <cp:category/>
  <cp:version/>
  <cp:contentType/>
  <cp:contentStatus/>
</cp:coreProperties>
</file>