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<sst xmlns="http://schemas.openxmlformats.org/spreadsheetml/2006/main" count="75" uniqueCount="74">
  <si>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</si>
  <si>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</si>
  <si>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</si>
  <si>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</si>
  <si>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</si>
  <si>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</si>
  <si>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</si>
  <si>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</si>
  <si>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</si>
  <si>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</si>
  <si>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</si>
  <si>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</si>
  <si>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</si>
  <si>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</si>
  <si>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</si>
  <si>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</si>
  <si>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</si>
  <si>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</si>
  <si>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</si>
  <si>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</si>
  <si>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</si>
  <si>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</si>
  <si>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</si>
  <si>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</si>
  <si>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</si>
  <si>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</si>
  <si>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</si>
  <si>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</si>
  <si>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</si>
  <si>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</si>
  <si>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</si>
  <si>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</si>
  <si>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</si>
  <si>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</si>
  <si>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</si>
  <si>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</si>
  <si>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</si>
  <si>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</si>
  <si>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</si>
  <si>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</si>
  <si>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</si>
  <si>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</si>
  <si>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</si>
  <si>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</si>
  <si>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</si>
  <si>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</si>
  <si>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</si>
  <si>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</si>
  <si>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</si>
  <si>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</si>
  <si>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</si>
  <si>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</si>
  <si>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</si>
  <si>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</si>
  <si>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</si>
  <si>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</si>
  <si>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</si>
  <si>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</si>
  <si>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</si>
  <si>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</si>
  <si>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</si>
  <si>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</si>
  <si>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</si>
  <si>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</si>
  <si>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</si>
  <si>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</si>
  <si>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</si>
  <si>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</si>
  <si>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</si>
  <si>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</si>
  <si>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</si>
  <si>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23/09/20 - VENCIMENTO 30/09/20</t>
  </si>
  <si>
    <t>5.3. Revisão de Remuneração pelo Transporte Coletivo ¹</t>
  </si>
  <si>
    <t>¹ Rede da madrugada e ARLA 32 de aosto e aposentados de jun a ago/20.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</si>
</sst>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71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51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50</v>
      </c>
      <c r="B4" s="59" t="s">
        <v>49</v>
      </c>
      <c r="C4" s="60"/>
      <c r="D4" s="60"/>
      <c r="E4" s="60"/>
      <c r="F4" s="60"/>
      <c r="G4" s="60"/>
      <c r="H4" s="60"/>
      <c r="I4" s="60"/>
      <c r="J4" s="60"/>
      <c r="K4" s="58" t="s">
        <v>48</v>
      </c>
    </row>
    <row r="5" spans="1:11" ht="43.5" customHeight="1">
      <c r="A5" s="58"/>
      <c r="B5" s="49" t="s">
        <v>61</v>
      </c>
      <c r="C5" s="49" t="s">
        <v>47</v>
      </c>
      <c r="D5" s="50" t="s">
        <v>62</v>
      </c>
      <c r="E5" s="50" t="s">
        <v>63</v>
      </c>
      <c r="F5" s="50" t="s">
        <v>64</v>
      </c>
      <c r="G5" s="49" t="s">
        <v>65</v>
      </c>
      <c r="H5" s="50" t="s">
        <v>62</v>
      </c>
      <c r="I5" s="49" t="s">
        <v>46</v>
      </c>
      <c r="J5" s="49" t="s">
        <v>66</v>
      </c>
      <c r="K5" s="58"/>
    </row>
    <row r="6" spans="1:11" ht="18.75" customHeight="1">
      <c r="A6" s="58"/>
      <c r="B6" s="48" t="s">
        <v>45</v>
      </c>
      <c r="C6" s="48" t="s">
        <v>44</v>
      </c>
      <c r="D6" s="48" t="s">
        <v>43</v>
      </c>
      <c r="E6" s="48" t="s">
        <v>42</v>
      </c>
      <c r="F6" s="48" t="s">
        <v>41</v>
      </c>
      <c r="G6" s="48" t="s">
        <v>40</v>
      </c>
      <c r="H6" s="48" t="s">
        <v>39</v>
      </c>
      <c r="I6" s="48" t="s">
        <v>38</v>
      </c>
      <c r="J6" s="48" t="s">
        <v>37</v>
      </c>
      <c r="K6" s="58"/>
    </row>
    <row r="7" spans="1:14" ht="16.5" customHeight="1">
      <c r="A7" s="13" t="s">
        <v>36</v>
      </c>
      <c r="B7" s="47">
        <f aca="true" t="shared" si="0" ref="B7:K7">B8+B11</f>
        <v>219226</v>
      </c>
      <c r="C7" s="47">
        <f t="shared" si="0"/>
        <v>193162</v>
      </c>
      <c r="D7" s="47">
        <f t="shared" si="0"/>
        <v>262999</v>
      </c>
      <c r="E7" s="47">
        <f t="shared" si="0"/>
        <v>133667</v>
      </c>
      <c r="F7" s="47">
        <f t="shared" si="0"/>
        <v>153260</v>
      </c>
      <c r="G7" s="47">
        <f t="shared" si="0"/>
        <v>176168</v>
      </c>
      <c r="H7" s="47">
        <f t="shared" si="0"/>
        <v>199331</v>
      </c>
      <c r="I7" s="47">
        <f t="shared" si="0"/>
        <v>253040</v>
      </c>
      <c r="J7" s="47">
        <f t="shared" si="0"/>
        <v>74290</v>
      </c>
      <c r="K7" s="47">
        <f t="shared" si="0"/>
        <v>1665143</v>
      </c>
      <c r="L7" s="46"/>
      <c r="M7"/>
      <c r="N7"/>
    </row>
    <row r="8" spans="1:14" ht="16.5" customHeight="1">
      <c r="A8" s="44" t="s">
        <v>35</v>
      </c>
      <c r="B8" s="45">
        <f aca="true" t="shared" si="1" ref="B8:J8">+B9+B10</f>
        <v>14468</v>
      </c>
      <c r="C8" s="45">
        <f t="shared" si="1"/>
        <v>13100</v>
      </c>
      <c r="D8" s="45">
        <f t="shared" si="1"/>
        <v>15492</v>
      </c>
      <c r="E8" s="45">
        <f t="shared" si="1"/>
        <v>8647</v>
      </c>
      <c r="F8" s="45">
        <f t="shared" si="1"/>
        <v>10230</v>
      </c>
      <c r="G8" s="45">
        <f t="shared" si="1"/>
        <v>6672</v>
      </c>
      <c r="H8" s="45">
        <f t="shared" si="1"/>
        <v>5777</v>
      </c>
      <c r="I8" s="45">
        <f t="shared" si="1"/>
        <v>13887</v>
      </c>
      <c r="J8" s="45">
        <f t="shared" si="1"/>
        <v>2271</v>
      </c>
      <c r="K8" s="38">
        <f>SUM(B8:J8)</f>
        <v>90544</v>
      </c>
      <c r="L8"/>
      <c r="M8"/>
      <c r="N8"/>
    </row>
    <row r="9" spans="1:14" ht="16.5" customHeight="1">
      <c r="A9" s="22" t="s">
        <v>34</v>
      </c>
      <c r="B9" s="45">
        <v>14461</v>
      </c>
      <c r="C9" s="45">
        <v>13099</v>
      </c>
      <c r="D9" s="45">
        <v>15490</v>
      </c>
      <c r="E9" s="45">
        <v>8628</v>
      </c>
      <c r="F9" s="45">
        <v>10223</v>
      </c>
      <c r="G9" s="45">
        <v>6672</v>
      </c>
      <c r="H9" s="45">
        <v>5777</v>
      </c>
      <c r="I9" s="45">
        <v>13876</v>
      </c>
      <c r="J9" s="45">
        <v>2271</v>
      </c>
      <c r="K9" s="38">
        <f>SUM(B9:J9)</f>
        <v>90497</v>
      </c>
      <c r="L9"/>
      <c r="M9"/>
      <c r="N9"/>
    </row>
    <row r="10" spans="1:14" ht="16.5" customHeight="1">
      <c r="A10" s="22" t="s">
        <v>33</v>
      </c>
      <c r="B10" s="45">
        <v>7</v>
      </c>
      <c r="C10" s="45">
        <v>1</v>
      </c>
      <c r="D10" s="45">
        <v>2</v>
      </c>
      <c r="E10" s="45">
        <v>19</v>
      </c>
      <c r="F10" s="45">
        <v>7</v>
      </c>
      <c r="G10" s="45">
        <v>0</v>
      </c>
      <c r="H10" s="45">
        <v>0</v>
      </c>
      <c r="I10" s="45">
        <v>11</v>
      </c>
      <c r="J10" s="45">
        <v>0</v>
      </c>
      <c r="K10" s="38">
        <f>SUM(B10:J10)</f>
        <v>47</v>
      </c>
      <c r="L10"/>
      <c r="M10"/>
      <c r="N10"/>
    </row>
    <row r="11" spans="1:14" ht="16.5" customHeight="1">
      <c r="A11" s="44" t="s">
        <v>32</v>
      </c>
      <c r="B11" s="43">
        <v>204758</v>
      </c>
      <c r="C11" s="43">
        <v>180062</v>
      </c>
      <c r="D11" s="43">
        <v>247507</v>
      </c>
      <c r="E11" s="43">
        <v>125020</v>
      </c>
      <c r="F11" s="43">
        <v>143030</v>
      </c>
      <c r="G11" s="43">
        <v>169496</v>
      </c>
      <c r="H11" s="43">
        <v>193554</v>
      </c>
      <c r="I11" s="43">
        <v>239153</v>
      </c>
      <c r="J11" s="43">
        <v>72019</v>
      </c>
      <c r="K11" s="38">
        <f>SUM(B11:J11)</f>
        <v>1574599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31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30</v>
      </c>
      <c r="B15" s="39">
        <v>1.517655014611543</v>
      </c>
      <c r="C15" s="39">
        <v>1.619111862998915</v>
      </c>
      <c r="D15" s="39">
        <v>1.281992661005026</v>
      </c>
      <c r="E15" s="39">
        <v>1.728398266069541</v>
      </c>
      <c r="F15" s="39">
        <v>1.511738217866229</v>
      </c>
      <c r="G15" s="39">
        <v>1.421504129298616</v>
      </c>
      <c r="H15" s="39">
        <v>1.410591221040836</v>
      </c>
      <c r="I15" s="39">
        <v>1.48711033619299</v>
      </c>
      <c r="J15" s="39">
        <v>1.687422131787248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70</v>
      </c>
      <c r="B17" s="36">
        <f>B18+B19+B20+B21+B22+B23+B24</f>
        <v>1128618</v>
      </c>
      <c r="C17" s="36">
        <f aca="true" t="shared" si="2" ref="C17:J17">C18+C19+C20+C21+C22+C23+C24</f>
        <v>1160751.4400000002</v>
      </c>
      <c r="D17" s="36">
        <f t="shared" si="2"/>
        <v>1380274.97</v>
      </c>
      <c r="E17" s="36">
        <f t="shared" si="2"/>
        <v>833186.04</v>
      </c>
      <c r="F17" s="36">
        <f t="shared" si="2"/>
        <v>881951.45</v>
      </c>
      <c r="G17" s="36">
        <f t="shared" si="2"/>
        <v>953743.39</v>
      </c>
      <c r="H17" s="36">
        <f t="shared" si="2"/>
        <v>860189.64</v>
      </c>
      <c r="I17" s="36">
        <f t="shared" si="2"/>
        <v>1180405</v>
      </c>
      <c r="J17" s="36">
        <f t="shared" si="2"/>
        <v>438530.14999999997</v>
      </c>
      <c r="K17" s="36">
        <f aca="true" t="shared" si="3" ref="K17:K24">SUM(B17:J17)</f>
        <v>8817650.08</v>
      </c>
      <c r="L17"/>
      <c r="M17"/>
      <c r="N17"/>
    </row>
    <row r="18" spans="1:14" ht="16.5" customHeight="1">
      <c r="A18" s="35" t="s">
        <v>29</v>
      </c>
      <c r="B18" s="30">
        <f aca="true" t="shared" si="4" ref="B18:J18">ROUND(B13*B7,2)</f>
        <v>745543.78</v>
      </c>
      <c r="C18" s="30">
        <f t="shared" si="4"/>
        <v>721093.06</v>
      </c>
      <c r="D18" s="30">
        <f t="shared" si="4"/>
        <v>1087579.76</v>
      </c>
      <c r="E18" s="30">
        <f t="shared" si="4"/>
        <v>481227.93</v>
      </c>
      <c r="F18" s="30">
        <f t="shared" si="4"/>
        <v>583506.8</v>
      </c>
      <c r="G18" s="30">
        <f t="shared" si="4"/>
        <v>678158.72</v>
      </c>
      <c r="H18" s="30">
        <f t="shared" si="4"/>
        <v>611667.11</v>
      </c>
      <c r="I18" s="30">
        <f t="shared" si="4"/>
        <v>783816.7</v>
      </c>
      <c r="J18" s="30">
        <f t="shared" si="4"/>
        <v>260720.76</v>
      </c>
      <c r="K18" s="30">
        <f t="shared" si="3"/>
        <v>5953314.62</v>
      </c>
      <c r="L18"/>
      <c r="M18"/>
      <c r="N18"/>
    </row>
    <row r="19" spans="1:14" ht="16.5" customHeight="1">
      <c r="A19" s="18" t="s">
        <v>28</v>
      </c>
      <c r="B19" s="30">
        <f aca="true" t="shared" si="5" ref="B19:J19">IF(B15&lt;&gt;0,ROUND((B15-1)*B18,2),0)</f>
        <v>385934.48</v>
      </c>
      <c r="C19" s="30">
        <f t="shared" si="5"/>
        <v>446437.27</v>
      </c>
      <c r="D19" s="30">
        <f t="shared" si="5"/>
        <v>306689.51</v>
      </c>
      <c r="E19" s="30">
        <f t="shared" si="5"/>
        <v>350525.59</v>
      </c>
      <c r="F19" s="30">
        <f t="shared" si="5"/>
        <v>298602.73</v>
      </c>
      <c r="G19" s="30">
        <f t="shared" si="5"/>
        <v>285846.7</v>
      </c>
      <c r="H19" s="30">
        <f t="shared" si="5"/>
        <v>251145.15</v>
      </c>
      <c r="I19" s="30">
        <f t="shared" si="5"/>
        <v>381805.22</v>
      </c>
      <c r="J19" s="30">
        <f t="shared" si="5"/>
        <v>179225.22</v>
      </c>
      <c r="K19" s="30">
        <f t="shared" si="3"/>
        <v>2886211.8700000006</v>
      </c>
      <c r="L19"/>
      <c r="M19"/>
      <c r="N19"/>
    </row>
    <row r="20" spans="1:14" ht="16.5" customHeight="1">
      <c r="A20" s="18" t="s">
        <v>27</v>
      </c>
      <c r="B20" s="30">
        <v>29870.55</v>
      </c>
      <c r="C20" s="30">
        <v>23125.07</v>
      </c>
      <c r="D20" s="30">
        <v>21935.54</v>
      </c>
      <c r="E20" s="30">
        <v>20168.37</v>
      </c>
      <c r="F20" s="30">
        <v>22031.97</v>
      </c>
      <c r="G20" s="30">
        <v>14963.29</v>
      </c>
      <c r="H20" s="30">
        <v>21334.5</v>
      </c>
      <c r="I20" s="30">
        <v>43398.84</v>
      </c>
      <c r="J20" s="30">
        <v>10774.87</v>
      </c>
      <c r="K20" s="30">
        <f t="shared" si="3"/>
        <v>207603</v>
      </c>
      <c r="L20"/>
      <c r="M20"/>
      <c r="N20"/>
    </row>
    <row r="21" spans="1:14" ht="16.5" customHeight="1">
      <c r="A21" s="18" t="s">
        <v>26</v>
      </c>
      <c r="B21" s="30">
        <v>1367.99</v>
      </c>
      <c r="C21" s="34">
        <v>2735.98</v>
      </c>
      <c r="D21" s="34">
        <v>0</v>
      </c>
      <c r="E21" s="30">
        <v>1367.99</v>
      </c>
      <c r="F21" s="30">
        <v>1367.99</v>
      </c>
      <c r="G21" s="34">
        <v>0</v>
      </c>
      <c r="H21" s="34">
        <v>0</v>
      </c>
      <c r="I21" s="34">
        <v>1367.99</v>
      </c>
      <c r="J21" s="34">
        <v>0</v>
      </c>
      <c r="K21" s="30">
        <f t="shared" si="3"/>
        <v>8207.94</v>
      </c>
      <c r="L21"/>
      <c r="M21"/>
      <c r="N21"/>
    </row>
    <row r="22" spans="1:14" ht="16.5" customHeight="1">
      <c r="A22" s="18" t="s">
        <v>25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68</v>
      </c>
      <c r="B23" s="30">
        <v>-444.28</v>
      </c>
      <c r="C23" s="30">
        <v>0</v>
      </c>
      <c r="D23" s="30">
        <v>0</v>
      </c>
      <c r="E23" s="30">
        <v>0</v>
      </c>
      <c r="F23" s="30">
        <v>0</v>
      </c>
      <c r="G23" s="30">
        <v>-344.1</v>
      </c>
      <c r="H23" s="30">
        <v>0</v>
      </c>
      <c r="I23" s="30">
        <v>0</v>
      </c>
      <c r="J23" s="30">
        <v>0</v>
      </c>
      <c r="K23" s="30">
        <f t="shared" si="3"/>
        <v>-788.38</v>
      </c>
      <c r="L23"/>
      <c r="M23"/>
      <c r="N23"/>
    </row>
    <row r="24" spans="1:14" ht="16.5" customHeight="1">
      <c r="A24" s="18" t="s">
        <v>69</v>
      </c>
      <c r="B24" s="30">
        <v>-33654.52</v>
      </c>
      <c r="C24" s="30">
        <v>-32639.94</v>
      </c>
      <c r="D24" s="30">
        <v>-35929.84</v>
      </c>
      <c r="E24" s="30">
        <v>-20103.84</v>
      </c>
      <c r="F24" s="30">
        <v>-23558.04</v>
      </c>
      <c r="G24" s="30">
        <v>-24881.22</v>
      </c>
      <c r="H24" s="30">
        <v>-23957.12</v>
      </c>
      <c r="I24" s="30">
        <v>-29983.75</v>
      </c>
      <c r="J24" s="30">
        <v>-12190.7</v>
      </c>
      <c r="K24" s="30">
        <f t="shared" si="3"/>
        <v>-236898.97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24</v>
      </c>
      <c r="B27" s="30">
        <f aca="true" t="shared" si="6" ref="B27:J27">+B28+B33+B45</f>
        <v>660592.9400000001</v>
      </c>
      <c r="C27" s="30">
        <f t="shared" si="6"/>
        <v>72019.97000000002</v>
      </c>
      <c r="D27" s="30">
        <f t="shared" si="6"/>
        <v>449610.02</v>
      </c>
      <c r="E27" s="30">
        <f t="shared" si="6"/>
        <v>361647.28</v>
      </c>
      <c r="F27" s="30">
        <f t="shared" si="6"/>
        <v>201593.13</v>
      </c>
      <c r="G27" s="30">
        <f t="shared" si="6"/>
        <v>11243.089999999997</v>
      </c>
      <c r="H27" s="30">
        <f t="shared" si="6"/>
        <v>255330.5</v>
      </c>
      <c r="I27" s="30">
        <f t="shared" si="6"/>
        <v>72736.56999999999</v>
      </c>
      <c r="J27" s="30">
        <f t="shared" si="6"/>
        <v>36310.26</v>
      </c>
      <c r="K27" s="30">
        <f aca="true" t="shared" si="7" ref="K27:K35">SUM(B27:J27)</f>
        <v>2121083.7600000002</v>
      </c>
      <c r="L27"/>
      <c r="M27"/>
      <c r="N27"/>
    </row>
    <row r="28" spans="1:14" ht="16.5" customHeight="1">
      <c r="A28" s="18" t="s">
        <v>23</v>
      </c>
      <c r="B28" s="30">
        <f aca="true" t="shared" si="8" ref="B28:J28">B29+B30+B31+B32</f>
        <v>-122546.23999999999</v>
      </c>
      <c r="C28" s="30">
        <f t="shared" si="8"/>
        <v>-61799.95</v>
      </c>
      <c r="D28" s="30">
        <f t="shared" si="8"/>
        <v>-87260.79999999999</v>
      </c>
      <c r="E28" s="30">
        <f t="shared" si="8"/>
        <v>-106500.55</v>
      </c>
      <c r="F28" s="30">
        <f t="shared" si="8"/>
        <v>-44981.2</v>
      </c>
      <c r="G28" s="30">
        <f t="shared" si="8"/>
        <v>-105752.56</v>
      </c>
      <c r="H28" s="30">
        <f t="shared" si="8"/>
        <v>-40226</v>
      </c>
      <c r="I28" s="30">
        <f t="shared" si="8"/>
        <v>-84161.92</v>
      </c>
      <c r="J28" s="30">
        <f t="shared" si="8"/>
        <v>-17121.17</v>
      </c>
      <c r="K28" s="30">
        <f t="shared" si="7"/>
        <v>-670350.3900000001</v>
      </c>
      <c r="L28"/>
      <c r="M28"/>
      <c r="N28"/>
    </row>
    <row r="29" spans="1:14" s="23" customFormat="1" ht="16.5" customHeight="1">
      <c r="A29" s="29" t="s">
        <v>58</v>
      </c>
      <c r="B29" s="30">
        <f>-ROUND((B9)*$E$3,2)</f>
        <v>-63628.4</v>
      </c>
      <c r="C29" s="30">
        <f aca="true" t="shared" si="9" ref="C29:J29">-ROUND((C9)*$E$3,2)</f>
        <v>-57635.6</v>
      </c>
      <c r="D29" s="30">
        <f t="shared" si="9"/>
        <v>-68156</v>
      </c>
      <c r="E29" s="30">
        <f t="shared" si="9"/>
        <v>-37963.2</v>
      </c>
      <c r="F29" s="30">
        <f t="shared" si="9"/>
        <v>-44981.2</v>
      </c>
      <c r="G29" s="30">
        <f t="shared" si="9"/>
        <v>-29356.8</v>
      </c>
      <c r="H29" s="30">
        <f t="shared" si="9"/>
        <v>-25418.8</v>
      </c>
      <c r="I29" s="30">
        <f t="shared" si="9"/>
        <v>-61054.4</v>
      </c>
      <c r="J29" s="30">
        <f t="shared" si="9"/>
        <v>-9992.4</v>
      </c>
      <c r="K29" s="30">
        <f t="shared" si="7"/>
        <v>-398186.80000000005</v>
      </c>
      <c r="L29" s="28"/>
      <c r="M29"/>
      <c r="N29"/>
    </row>
    <row r="30" spans="1:14" ht="16.5" customHeight="1">
      <c r="A30" s="25" t="s">
        <v>22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21</v>
      </c>
      <c r="B31" s="30">
        <v>-462</v>
      </c>
      <c r="C31" s="30">
        <v>-92.4</v>
      </c>
      <c r="D31" s="30">
        <v>-92.4</v>
      </c>
      <c r="E31" s="30">
        <v>-30.8</v>
      </c>
      <c r="F31" s="26">
        <v>0</v>
      </c>
      <c r="G31" s="30">
        <v>-123.2</v>
      </c>
      <c r="H31" s="30">
        <v>-33.1</v>
      </c>
      <c r="I31" s="30">
        <v>-51.64</v>
      </c>
      <c r="J31" s="30">
        <v>-15.94</v>
      </c>
      <c r="K31" s="30">
        <f t="shared" si="7"/>
        <v>-901.48</v>
      </c>
      <c r="L31"/>
      <c r="M31"/>
      <c r="N31"/>
    </row>
    <row r="32" spans="1:14" ht="16.5" customHeight="1">
      <c r="A32" s="25" t="s">
        <v>20</v>
      </c>
      <c r="B32" s="30">
        <v>-58455.84</v>
      </c>
      <c r="C32" s="30">
        <v>-4071.95</v>
      </c>
      <c r="D32" s="30">
        <v>-19012.4</v>
      </c>
      <c r="E32" s="30">
        <v>-68506.55</v>
      </c>
      <c r="F32" s="26">
        <v>0</v>
      </c>
      <c r="G32" s="30">
        <v>-76272.56</v>
      </c>
      <c r="H32" s="30">
        <v>-14774.1</v>
      </c>
      <c r="I32" s="30">
        <v>-23055.88</v>
      </c>
      <c r="J32" s="30">
        <v>-7112.83</v>
      </c>
      <c r="K32" s="30">
        <f t="shared" si="7"/>
        <v>-271262.11</v>
      </c>
      <c r="L32"/>
      <c r="M32"/>
      <c r="N32"/>
    </row>
    <row r="33" spans="1:14" s="23" customFormat="1" ht="16.5" customHeight="1">
      <c r="A33" s="18" t="s">
        <v>19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-37252.32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-10784.36</v>
      </c>
      <c r="K33" s="30">
        <f t="shared" si="7"/>
        <v>-48036.68</v>
      </c>
      <c r="L33"/>
      <c r="M33"/>
      <c r="N33"/>
    </row>
    <row r="34" spans="1:14" ht="16.5" customHeight="1">
      <c r="A34" s="25" t="s">
        <v>18</v>
      </c>
      <c r="B34" s="17">
        <v>0</v>
      </c>
      <c r="C34" s="17">
        <v>0</v>
      </c>
      <c r="D34" s="27">
        <v>-37252.32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-10784.36</v>
      </c>
      <c r="K34" s="30">
        <f t="shared" si="7"/>
        <v>-48036.68</v>
      </c>
      <c r="L34"/>
      <c r="M34"/>
      <c r="N34"/>
    </row>
    <row r="35" spans="1:14" ht="16.5" customHeight="1">
      <c r="A35" s="25" t="s">
        <v>17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15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11</v>
      </c>
      <c r="B41" s="17">
        <v>0</v>
      </c>
      <c r="C41" s="17">
        <v>0</v>
      </c>
      <c r="D41" s="17">
        <v>0</v>
      </c>
      <c r="E41" s="27">
        <v>535000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27">
        <f>SUM(B41:J41)</f>
        <v>535000</v>
      </c>
      <c r="L41" s="24"/>
      <c r="M41"/>
      <c r="N41"/>
    </row>
    <row r="42" spans="1:14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27">
        <v>-535000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27">
        <f>SUM(B42:J42)</f>
        <v>-535000</v>
      </c>
      <c r="L42" s="24"/>
      <c r="M42"/>
      <c r="N42"/>
    </row>
    <row r="43" spans="1:14" s="23" customFormat="1" ht="16.5" customHeight="1">
      <c r="A43" s="25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72</v>
      </c>
      <c r="B45" s="27">
        <v>783139.18</v>
      </c>
      <c r="C45" s="27">
        <v>133819.92</v>
      </c>
      <c r="D45" s="27">
        <v>574123.14</v>
      </c>
      <c r="E45" s="27">
        <v>468147.83</v>
      </c>
      <c r="F45" s="27">
        <v>246574.33</v>
      </c>
      <c r="G45" s="27">
        <v>116995.65</v>
      </c>
      <c r="H45" s="27">
        <v>295556.5</v>
      </c>
      <c r="I45" s="27">
        <v>156898.49</v>
      </c>
      <c r="J45" s="27">
        <v>64215.79</v>
      </c>
      <c r="K45" s="27">
        <f>SUM(B45:J45)</f>
        <v>2839470.83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1789210.94</v>
      </c>
      <c r="C47" s="27">
        <f aca="true" t="shared" si="11" ref="C47:J47">IF(C17+C27+C48&lt;0,0,C17+C27+C48)</f>
        <v>1232771.4100000001</v>
      </c>
      <c r="D47" s="27">
        <f t="shared" si="11"/>
        <v>1829884.99</v>
      </c>
      <c r="E47" s="27">
        <f t="shared" si="11"/>
        <v>1194833.32</v>
      </c>
      <c r="F47" s="27">
        <f t="shared" si="11"/>
        <v>1083544.58</v>
      </c>
      <c r="G47" s="27">
        <f t="shared" si="11"/>
        <v>964986.48</v>
      </c>
      <c r="H47" s="27">
        <f t="shared" si="11"/>
        <v>1115520.1400000001</v>
      </c>
      <c r="I47" s="27">
        <f t="shared" si="11"/>
        <v>1253141.57</v>
      </c>
      <c r="J47" s="27">
        <f t="shared" si="11"/>
        <v>474840.41</v>
      </c>
      <c r="K47" s="20">
        <f>SUM(B47:J47)</f>
        <v>10938733.840000002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1789210.94</v>
      </c>
      <c r="C53" s="10">
        <f t="shared" si="13"/>
        <v>1232771.41</v>
      </c>
      <c r="D53" s="10">
        <f t="shared" si="13"/>
        <v>1829884.99</v>
      </c>
      <c r="E53" s="10">
        <f t="shared" si="13"/>
        <v>1194833.33</v>
      </c>
      <c r="F53" s="10">
        <f t="shared" si="13"/>
        <v>1083544.58</v>
      </c>
      <c r="G53" s="10">
        <f t="shared" si="13"/>
        <v>964986.48</v>
      </c>
      <c r="H53" s="10">
        <f t="shared" si="13"/>
        <v>1115520.13</v>
      </c>
      <c r="I53" s="10">
        <f>SUM(I54:I66)</f>
        <v>1253141.58</v>
      </c>
      <c r="J53" s="10">
        <f t="shared" si="13"/>
        <v>474840.4</v>
      </c>
      <c r="K53" s="5">
        <f>SUM(K54:K66)</f>
        <v>10938733.84</v>
      </c>
      <c r="L53" s="9"/>
    </row>
    <row r="54" spans="1:11" ht="16.5" customHeight="1">
      <c r="A54" s="7" t="s">
        <v>59</v>
      </c>
      <c r="B54" s="8">
        <v>1509655.46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1509655.46</v>
      </c>
    </row>
    <row r="55" spans="1:11" ht="16.5" customHeight="1">
      <c r="A55" s="7" t="s">
        <v>60</v>
      </c>
      <c r="B55" s="8">
        <v>279555.48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279555.48</v>
      </c>
    </row>
    <row r="56" spans="1:11" ht="16.5" customHeight="1">
      <c r="A56" s="7" t="s">
        <v>4</v>
      </c>
      <c r="B56" s="6">
        <v>0</v>
      </c>
      <c r="C56" s="8">
        <v>1232771.41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1232771.41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1829884.99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1829884.99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1194833.33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1194833.33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1083544.58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1083544.58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964986.48</v>
      </c>
      <c r="H60" s="6">
        <v>0</v>
      </c>
      <c r="I60" s="6">
        <v>0</v>
      </c>
      <c r="J60" s="6">
        <v>0</v>
      </c>
      <c r="K60" s="5">
        <f t="shared" si="14"/>
        <v>964986.48</v>
      </c>
    </row>
    <row r="61" spans="1:11" ht="16.5" customHeight="1">
      <c r="A61" s="7" t="s">
        <v>52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1115520.13</v>
      </c>
      <c r="I61" s="6">
        <v>0</v>
      </c>
      <c r="J61" s="6">
        <v>0</v>
      </c>
      <c r="K61" s="5">
        <f t="shared" si="14"/>
        <v>1115520.13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486272.76</v>
      </c>
      <c r="J63" s="6">
        <v>0</v>
      </c>
      <c r="K63" s="5">
        <f t="shared" si="14"/>
        <v>486272.76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766868.82</v>
      </c>
      <c r="J64" s="6">
        <v>0</v>
      </c>
      <c r="K64" s="5">
        <f t="shared" si="14"/>
        <v>766868.82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474840.4</v>
      </c>
      <c r="K65" s="5">
        <f t="shared" si="14"/>
        <v>474840.4</v>
      </c>
    </row>
    <row r="66" spans="1:11" ht="18" customHeight="1">
      <c r="A66" s="4" t="s">
        <v>67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>
      <c r="A67" s="61" t="s">
        <v>73</v>
      </c>
    </row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2020-09-29T19:30:21Z</dcterms:modified>
  <cp:category/>
  <cp:version/>
  <cp:contentType/>
  <cp:contentStatus/>
</cp:coreProperties>
</file>