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<sst xmlns="http://schemas.openxmlformats.org/spreadsheetml/2006/main" count="74" uniqueCount="73">
  <si>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</si>
  <si>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</si>
  <si>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</si>
  <si>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</si>
  <si>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</si>
  <si>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</si>
  <si>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</si>
  <si>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</si>
  <si>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</si>
  <si>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</si>
  <si>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</si>
  <si>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</si>
  <si>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</si>
  <si>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</si>
  <si>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</si>
  <si>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</si>
  <si>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</si>
  <si>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</si>
  <si>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</si>
  <si>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</si>
  <si>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</si>
  <si>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</si>
  <si>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</si>
  <si>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</si>
  <si>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</si>
  <si>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</si>
  <si>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</si>
  <si>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</si>
  <si>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</si>
  <si>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</si>
  <si>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</si>
  <si>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</si>
  <si>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</si>
  <si>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</si>
  <si>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</si>
  <si>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</si>
  <si>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</si>
  <si>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</si>
  <si>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</si>
  <si>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</si>
  <si>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</si>
  <si>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</si>
  <si>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</si>
  <si>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</si>
  <si>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</si>
  <si>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</si>
  <si>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</si>
  <si>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</si>
  <si>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</si>
  <si>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</si>
  <si>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</si>
  <si>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</si>
  <si>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</si>
  <si>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</si>
  <si>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</si>
  <si>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</si>
  <si>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</si>
  <si>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</si>
  <si>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</si>
  <si>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</si>
  <si>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</si>
  <si>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</si>
  <si>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</si>
  <si>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</si>
  <si>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</si>
  <si>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</si>
  <si>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</si>
  <si>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</si>
  <si>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</si>
  <si>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</si>
  <si>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</si>
  <si>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</si>
  <si>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19/09/20 - VENCIMENTO 25/09/20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</si>
</sst>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132445</v>
      </c>
      <c r="C7" s="47">
        <f t="shared" si="0"/>
        <v>114218</v>
      </c>
      <c r="D7" s="47">
        <f t="shared" si="0"/>
        <v>174079</v>
      </c>
      <c r="E7" s="47">
        <f t="shared" si="0"/>
        <v>79620</v>
      </c>
      <c r="F7" s="47">
        <f t="shared" si="0"/>
        <v>98760</v>
      </c>
      <c r="G7" s="47">
        <f t="shared" si="0"/>
        <v>123547</v>
      </c>
      <c r="H7" s="47">
        <f t="shared" si="0"/>
        <v>137167</v>
      </c>
      <c r="I7" s="47">
        <f t="shared" si="0"/>
        <v>157102</v>
      </c>
      <c r="J7" s="47">
        <f t="shared" si="0"/>
        <v>33592</v>
      </c>
      <c r="K7" s="47">
        <f t="shared" si="0"/>
        <v>1050530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11153</v>
      </c>
      <c r="C8" s="45">
        <f t="shared" si="1"/>
        <v>11660</v>
      </c>
      <c r="D8" s="45">
        <f t="shared" si="1"/>
        <v>14612</v>
      </c>
      <c r="E8" s="45">
        <f t="shared" si="1"/>
        <v>7303</v>
      </c>
      <c r="F8" s="45">
        <f t="shared" si="1"/>
        <v>8025</v>
      </c>
      <c r="G8" s="45">
        <f t="shared" si="1"/>
        <v>6169</v>
      </c>
      <c r="H8" s="45">
        <f t="shared" si="1"/>
        <v>5637</v>
      </c>
      <c r="I8" s="45">
        <f t="shared" si="1"/>
        <v>10802</v>
      </c>
      <c r="J8" s="45">
        <f t="shared" si="1"/>
        <v>1223</v>
      </c>
      <c r="K8" s="38">
        <f>SUM(B8:J8)</f>
        <v>76584</v>
      </c>
      <c r="L8"/>
      <c r="M8"/>
      <c r="N8"/>
    </row>
    <row r="9" spans="1:14" ht="16.5" customHeight="1">
      <c r="A9" s="22" t="s">
        <v>35</v>
      </c>
      <c r="B9" s="45">
        <v>11147</v>
      </c>
      <c r="C9" s="45">
        <v>11658</v>
      </c>
      <c r="D9" s="45">
        <v>14611</v>
      </c>
      <c r="E9" s="45">
        <v>7291</v>
      </c>
      <c r="F9" s="45">
        <v>8017</v>
      </c>
      <c r="G9" s="45">
        <v>6169</v>
      </c>
      <c r="H9" s="45">
        <v>5637</v>
      </c>
      <c r="I9" s="45">
        <v>10791</v>
      </c>
      <c r="J9" s="45">
        <v>1223</v>
      </c>
      <c r="K9" s="38">
        <f>SUM(B9:J9)</f>
        <v>76544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2</v>
      </c>
      <c r="D10" s="45">
        <v>1</v>
      </c>
      <c r="E10" s="45">
        <v>12</v>
      </c>
      <c r="F10" s="45">
        <v>8</v>
      </c>
      <c r="G10" s="45">
        <v>0</v>
      </c>
      <c r="H10" s="45">
        <v>0</v>
      </c>
      <c r="I10" s="45">
        <v>11</v>
      </c>
      <c r="J10" s="45">
        <v>0</v>
      </c>
      <c r="K10" s="38">
        <f>SUM(B10:J10)</f>
        <v>40</v>
      </c>
      <c r="L10"/>
      <c r="M10"/>
      <c r="N10"/>
    </row>
    <row r="11" spans="1:14" ht="16.5" customHeight="1">
      <c r="A11" s="44" t="s">
        <v>33</v>
      </c>
      <c r="B11" s="43">
        <v>121292</v>
      </c>
      <c r="C11" s="43">
        <v>102558</v>
      </c>
      <c r="D11" s="43">
        <v>159467</v>
      </c>
      <c r="E11" s="43">
        <v>72317</v>
      </c>
      <c r="F11" s="43">
        <v>90735</v>
      </c>
      <c r="G11" s="43">
        <v>117378</v>
      </c>
      <c r="H11" s="43">
        <v>131530</v>
      </c>
      <c r="I11" s="43">
        <v>146300</v>
      </c>
      <c r="J11" s="43">
        <v>32369</v>
      </c>
      <c r="K11" s="38">
        <f>SUM(B11:J11)</f>
        <v>973946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1.543984490131755</v>
      </c>
      <c r="C15" s="39">
        <v>1.609939297073785</v>
      </c>
      <c r="D15" s="39">
        <v>1.262496736996176</v>
      </c>
      <c r="E15" s="39">
        <v>1.639821580182995</v>
      </c>
      <c r="F15" s="39">
        <v>1.477102769097269</v>
      </c>
      <c r="G15" s="39">
        <v>1.410758924709917</v>
      </c>
      <c r="H15" s="39">
        <v>1.376488215935427</v>
      </c>
      <c r="I15" s="39">
        <v>1.443717330903621</v>
      </c>
      <c r="J15" s="39">
        <v>1.620574490349642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679595.9</v>
      </c>
      <c r="C17" s="36">
        <f aca="true" t="shared" si="2" ref="C17:J17">C18+C19+C20+C21+C22+C23+C24</f>
        <v>675952.3200000001</v>
      </c>
      <c r="D17" s="36">
        <f t="shared" si="2"/>
        <v>888078.6799999999</v>
      </c>
      <c r="E17" s="36">
        <f t="shared" si="2"/>
        <v>465801.6599999999</v>
      </c>
      <c r="F17" s="36">
        <f t="shared" si="2"/>
        <v>550076.0099999999</v>
      </c>
      <c r="G17" s="36">
        <f t="shared" si="2"/>
        <v>655996.75</v>
      </c>
      <c r="H17" s="36">
        <f t="shared" si="2"/>
        <v>570961.94</v>
      </c>
      <c r="I17" s="36">
        <f t="shared" si="2"/>
        <v>701525.7200000001</v>
      </c>
      <c r="J17" s="36">
        <f t="shared" si="2"/>
        <v>185111.87999999998</v>
      </c>
      <c r="K17" s="36">
        <f aca="true" t="shared" si="3" ref="K17:K24">SUM(B17:J17)</f>
        <v>5373100.859999999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450418.96</v>
      </c>
      <c r="C18" s="30">
        <f t="shared" si="4"/>
        <v>426387.22</v>
      </c>
      <c r="D18" s="30">
        <f t="shared" si="4"/>
        <v>719868.89</v>
      </c>
      <c r="E18" s="30">
        <f t="shared" si="4"/>
        <v>286647.92</v>
      </c>
      <c r="F18" s="30">
        <f t="shared" si="4"/>
        <v>376008.95</v>
      </c>
      <c r="G18" s="30">
        <f t="shared" si="4"/>
        <v>475594.18</v>
      </c>
      <c r="H18" s="30">
        <f t="shared" si="4"/>
        <v>420910.66</v>
      </c>
      <c r="I18" s="30">
        <f t="shared" si="4"/>
        <v>486639.16</v>
      </c>
      <c r="J18" s="30">
        <f t="shared" si="4"/>
        <v>117891.12</v>
      </c>
      <c r="K18" s="30">
        <f t="shared" si="3"/>
        <v>3760367.0600000005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245020.93</v>
      </c>
      <c r="C19" s="30">
        <f t="shared" si="5"/>
        <v>260070.32</v>
      </c>
      <c r="D19" s="30">
        <f t="shared" si="5"/>
        <v>188963.23</v>
      </c>
      <c r="E19" s="30">
        <f t="shared" si="5"/>
        <v>183403.53</v>
      </c>
      <c r="F19" s="30">
        <f t="shared" si="5"/>
        <v>179394.91</v>
      </c>
      <c r="G19" s="30">
        <f t="shared" si="5"/>
        <v>195354.55</v>
      </c>
      <c r="H19" s="30">
        <f t="shared" si="5"/>
        <v>158467.9</v>
      </c>
      <c r="I19" s="30">
        <f t="shared" si="5"/>
        <v>215930.23</v>
      </c>
      <c r="J19" s="30">
        <f t="shared" si="5"/>
        <v>73160.22</v>
      </c>
      <c r="K19" s="30">
        <f t="shared" si="3"/>
        <v>1699765.8199999998</v>
      </c>
      <c r="L19"/>
      <c r="M19"/>
      <c r="N19"/>
    </row>
    <row r="20" spans="1:14" ht="16.5" customHeight="1">
      <c r="A20" s="18" t="s">
        <v>28</v>
      </c>
      <c r="B20" s="30">
        <v>16736.12</v>
      </c>
      <c r="C20" s="30">
        <v>19398.74</v>
      </c>
      <c r="D20" s="30">
        <v>15171.47</v>
      </c>
      <c r="E20" s="30">
        <v>14469.5</v>
      </c>
      <c r="F20" s="30">
        <v>16855.72</v>
      </c>
      <c r="G20" s="30">
        <v>10153.78</v>
      </c>
      <c r="H20" s="30">
        <v>15537.18</v>
      </c>
      <c r="I20" s="30">
        <v>27563.79</v>
      </c>
      <c r="J20" s="30">
        <v>6242.74</v>
      </c>
      <c r="K20" s="30">
        <f t="shared" si="3"/>
        <v>142129.04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-33948.1</v>
      </c>
      <c r="C24" s="30">
        <v>-32639.94</v>
      </c>
      <c r="D24" s="30">
        <v>-35924.91</v>
      </c>
      <c r="E24" s="30">
        <v>-20087.28</v>
      </c>
      <c r="F24" s="30">
        <v>-23551.56</v>
      </c>
      <c r="G24" s="30">
        <v>-25105.76</v>
      </c>
      <c r="H24" s="30">
        <v>-23953.8</v>
      </c>
      <c r="I24" s="30">
        <v>-29975.45</v>
      </c>
      <c r="J24" s="30">
        <v>-12182.2</v>
      </c>
      <c r="K24" s="30">
        <f t="shared" si="3"/>
        <v>-237369.00000000003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-49046.8</v>
      </c>
      <c r="C27" s="30">
        <f t="shared" si="6"/>
        <v>-51295.2</v>
      </c>
      <c r="D27" s="30">
        <f t="shared" si="6"/>
        <v>-101540.72</v>
      </c>
      <c r="E27" s="30">
        <f t="shared" si="6"/>
        <v>-32080.4</v>
      </c>
      <c r="F27" s="30">
        <f t="shared" si="6"/>
        <v>-35274.8</v>
      </c>
      <c r="G27" s="30">
        <f t="shared" si="6"/>
        <v>-27143.6</v>
      </c>
      <c r="H27" s="30">
        <f t="shared" si="6"/>
        <v>-24802.8</v>
      </c>
      <c r="I27" s="30">
        <f t="shared" si="6"/>
        <v>-47480.4</v>
      </c>
      <c r="J27" s="30">
        <f t="shared" si="6"/>
        <v>-16165.560000000001</v>
      </c>
      <c r="K27" s="30">
        <f aca="true" t="shared" si="7" ref="K27:K35">SUM(B27:J27)</f>
        <v>-384830.27999999997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-49046.8</v>
      </c>
      <c r="C28" s="30">
        <f t="shared" si="8"/>
        <v>-51295.2</v>
      </c>
      <c r="D28" s="30">
        <f t="shared" si="8"/>
        <v>-64288.4</v>
      </c>
      <c r="E28" s="30">
        <f t="shared" si="8"/>
        <v>-32080.4</v>
      </c>
      <c r="F28" s="30">
        <f t="shared" si="8"/>
        <v>-35274.8</v>
      </c>
      <c r="G28" s="30">
        <f t="shared" si="8"/>
        <v>-27143.6</v>
      </c>
      <c r="H28" s="30">
        <f t="shared" si="8"/>
        <v>-24802.8</v>
      </c>
      <c r="I28" s="30">
        <f t="shared" si="8"/>
        <v>-47480.4</v>
      </c>
      <c r="J28" s="30">
        <f t="shared" si="8"/>
        <v>-5381.2</v>
      </c>
      <c r="K28" s="30">
        <f t="shared" si="7"/>
        <v>-336793.60000000003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-49046.8</v>
      </c>
      <c r="C29" s="30">
        <f aca="true" t="shared" si="9" ref="C29:J29">-ROUND((C9)*$E$3,2)</f>
        <v>-51295.2</v>
      </c>
      <c r="D29" s="30">
        <f t="shared" si="9"/>
        <v>-64288.4</v>
      </c>
      <c r="E29" s="30">
        <f t="shared" si="9"/>
        <v>-32080.4</v>
      </c>
      <c r="F29" s="30">
        <f t="shared" si="9"/>
        <v>-35274.8</v>
      </c>
      <c r="G29" s="30">
        <f t="shared" si="9"/>
        <v>-27143.6</v>
      </c>
      <c r="H29" s="30">
        <f t="shared" si="9"/>
        <v>-24802.8</v>
      </c>
      <c r="I29" s="30">
        <f t="shared" si="9"/>
        <v>-47480.4</v>
      </c>
      <c r="J29" s="30">
        <f t="shared" si="9"/>
        <v>-5381.2</v>
      </c>
      <c r="K29" s="30">
        <f t="shared" si="7"/>
        <v>-336793.60000000003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630549.1</v>
      </c>
      <c r="C47" s="27">
        <f aca="true" t="shared" si="11" ref="C47:J47">IF(C17+C27+C48&lt;0,0,C17+C27+C48)</f>
        <v>624657.1200000001</v>
      </c>
      <c r="D47" s="27">
        <f t="shared" si="11"/>
        <v>786537.96</v>
      </c>
      <c r="E47" s="27">
        <f t="shared" si="11"/>
        <v>433721.2599999999</v>
      </c>
      <c r="F47" s="27">
        <f t="shared" si="11"/>
        <v>514801.2099999999</v>
      </c>
      <c r="G47" s="27">
        <f t="shared" si="11"/>
        <v>628853.15</v>
      </c>
      <c r="H47" s="27">
        <f t="shared" si="11"/>
        <v>546159.1399999999</v>
      </c>
      <c r="I47" s="27">
        <f t="shared" si="11"/>
        <v>654045.3200000001</v>
      </c>
      <c r="J47" s="27">
        <f t="shared" si="11"/>
        <v>168946.31999999998</v>
      </c>
      <c r="K47" s="20">
        <f>SUM(B47:J47)</f>
        <v>4988270.58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630549.0900000001</v>
      </c>
      <c r="C53" s="10">
        <f t="shared" si="13"/>
        <v>624657.11</v>
      </c>
      <c r="D53" s="10">
        <f t="shared" si="13"/>
        <v>786537.95</v>
      </c>
      <c r="E53" s="10">
        <f t="shared" si="13"/>
        <v>433721.26</v>
      </c>
      <c r="F53" s="10">
        <f t="shared" si="13"/>
        <v>514801.21</v>
      </c>
      <c r="G53" s="10">
        <f t="shared" si="13"/>
        <v>628853.15</v>
      </c>
      <c r="H53" s="10">
        <f t="shared" si="13"/>
        <v>546159.15</v>
      </c>
      <c r="I53" s="10">
        <f>SUM(I54:I66)</f>
        <v>654045.3200000001</v>
      </c>
      <c r="J53" s="10">
        <f t="shared" si="13"/>
        <v>168946.33</v>
      </c>
      <c r="K53" s="5">
        <f>SUM(K54:K66)</f>
        <v>4988270.569999999</v>
      </c>
      <c r="L53" s="9"/>
    </row>
    <row r="54" spans="1:11" ht="16.5" customHeight="1">
      <c r="A54" s="7" t="s">
        <v>60</v>
      </c>
      <c r="B54" s="8">
        <v>550091.03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550091.03</v>
      </c>
    </row>
    <row r="55" spans="1:11" ht="16.5" customHeight="1">
      <c r="A55" s="7" t="s">
        <v>61</v>
      </c>
      <c r="B55" s="8">
        <v>80458.06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80458.06</v>
      </c>
    </row>
    <row r="56" spans="1:11" ht="16.5" customHeight="1">
      <c r="A56" s="7" t="s">
        <v>4</v>
      </c>
      <c r="B56" s="6">
        <v>0</v>
      </c>
      <c r="C56" s="8">
        <v>624657.11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624657.11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786537.95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786537.95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433721.26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433721.26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514801.21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514801.21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628853.15</v>
      </c>
      <c r="H60" s="6">
        <v>0</v>
      </c>
      <c r="I60" s="6">
        <v>0</v>
      </c>
      <c r="J60" s="6">
        <v>0</v>
      </c>
      <c r="K60" s="5">
        <f t="shared" si="14"/>
        <v>628853.15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546159.15</v>
      </c>
      <c r="I61" s="6">
        <v>0</v>
      </c>
      <c r="J61" s="6">
        <v>0</v>
      </c>
      <c r="K61" s="5">
        <f t="shared" si="14"/>
        <v>546159.15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236829.81</v>
      </c>
      <c r="J63" s="6">
        <v>0</v>
      </c>
      <c r="K63" s="5">
        <f t="shared" si="14"/>
        <v>236829.81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417215.51</v>
      </c>
      <c r="J64" s="6">
        <v>0</v>
      </c>
      <c r="K64" s="5">
        <f t="shared" si="14"/>
        <v>417215.51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168946.33</v>
      </c>
      <c r="K65" s="5">
        <f t="shared" si="14"/>
        <v>168946.33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2020-09-25T14:59:26Z</dcterms:modified>
  <cp:category/>
  <cp:version/>
  <cp:contentType/>
  <cp:contentStatus/>
</cp:coreProperties>
</file>