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<sst xmlns="http://schemas.openxmlformats.org/spreadsheetml/2006/main" count="74" uniqueCount="73">
  <si>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</si>
  <si>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</si>
  <si>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</si>
  <si>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</si>
  <si>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</si>
  <si>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</si>
  <si>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</si>
  <si>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</si>
  <si>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</si>
  <si>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</si>
  <si>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</si>
  <si>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</si>
  <si>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</si>
  <si>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</si>
  <si>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</si>
  <si>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</si>
  <si>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</si>
  <si>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</si>
  <si>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</si>
  <si>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</si>
  <si>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</si>
  <si>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</si>
  <si>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</si>
  <si>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</si>
  <si>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</si>
  <si>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</si>
  <si>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</si>
  <si>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</si>
  <si>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</si>
  <si>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</si>
  <si>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</si>
  <si>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</si>
  <si>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</si>
  <si>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</si>
  <si>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</si>
  <si>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</si>
  <si>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</si>
  <si>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</si>
  <si>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</si>
  <si>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</si>
  <si>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</si>
  <si>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</si>
  <si>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</si>
  <si>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</si>
  <si>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</si>
  <si>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</si>
  <si>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</si>
  <si>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</si>
  <si>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</si>
  <si>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</si>
  <si>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</si>
  <si>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</si>
  <si>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</si>
  <si>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</si>
  <si>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</si>
  <si>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</si>
  <si>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</si>
  <si>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</si>
  <si>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</si>
  <si>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</si>
  <si>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</si>
  <si>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</si>
  <si>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</si>
  <si>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</si>
  <si>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</si>
  <si>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</si>
  <si>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</si>
  <si>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</si>
  <si>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</si>
  <si>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</si>
  <si>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</si>
  <si>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</si>
  <si>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11/09/20 - VENCIMENTO 18/09/20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</si>
</sst>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220426</v>
      </c>
      <c r="C7" s="47">
        <f t="shared" si="0"/>
        <v>197412</v>
      </c>
      <c r="D7" s="47">
        <f t="shared" si="0"/>
        <v>263761</v>
      </c>
      <c r="E7" s="47">
        <f t="shared" si="0"/>
        <v>135410</v>
      </c>
      <c r="F7" s="47">
        <f t="shared" si="0"/>
        <v>156095</v>
      </c>
      <c r="G7" s="47">
        <f t="shared" si="0"/>
        <v>180995</v>
      </c>
      <c r="H7" s="47">
        <f t="shared" si="0"/>
        <v>202635</v>
      </c>
      <c r="I7" s="47">
        <f t="shared" si="0"/>
        <v>259559</v>
      </c>
      <c r="J7" s="47">
        <f t="shared" si="0"/>
        <v>73697</v>
      </c>
      <c r="K7" s="47">
        <f t="shared" si="0"/>
        <v>1689990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15347</v>
      </c>
      <c r="C8" s="45">
        <f t="shared" si="1"/>
        <v>15069</v>
      </c>
      <c r="D8" s="45">
        <f t="shared" si="1"/>
        <v>16853</v>
      </c>
      <c r="E8" s="45">
        <f t="shared" si="1"/>
        <v>9280</v>
      </c>
      <c r="F8" s="45">
        <f t="shared" si="1"/>
        <v>11264</v>
      </c>
      <c r="G8" s="45">
        <f t="shared" si="1"/>
        <v>7665</v>
      </c>
      <c r="H8" s="45">
        <f t="shared" si="1"/>
        <v>6543</v>
      </c>
      <c r="I8" s="45">
        <f t="shared" si="1"/>
        <v>15269</v>
      </c>
      <c r="J8" s="45">
        <f t="shared" si="1"/>
        <v>2433</v>
      </c>
      <c r="K8" s="38">
        <f>SUM(B8:J8)</f>
        <v>99723</v>
      </c>
      <c r="L8"/>
      <c r="M8"/>
      <c r="N8"/>
    </row>
    <row r="9" spans="1:14" ht="16.5" customHeight="1">
      <c r="A9" s="22" t="s">
        <v>35</v>
      </c>
      <c r="B9" s="45">
        <v>15334</v>
      </c>
      <c r="C9" s="45">
        <v>15067</v>
      </c>
      <c r="D9" s="45">
        <v>16850</v>
      </c>
      <c r="E9" s="45">
        <v>9261</v>
      </c>
      <c r="F9" s="45">
        <v>11254</v>
      </c>
      <c r="G9" s="45">
        <v>7662</v>
      </c>
      <c r="H9" s="45">
        <v>6543</v>
      </c>
      <c r="I9" s="45">
        <v>15254</v>
      </c>
      <c r="J9" s="45">
        <v>2433</v>
      </c>
      <c r="K9" s="38">
        <f>SUM(B9:J9)</f>
        <v>99658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3</v>
      </c>
      <c r="E10" s="45">
        <v>19</v>
      </c>
      <c r="F10" s="45">
        <v>10</v>
      </c>
      <c r="G10" s="45">
        <v>3</v>
      </c>
      <c r="H10" s="45">
        <v>0</v>
      </c>
      <c r="I10" s="45">
        <v>15</v>
      </c>
      <c r="J10" s="45">
        <v>0</v>
      </c>
      <c r="K10" s="38">
        <f>SUM(B10:J10)</f>
        <v>65</v>
      </c>
      <c r="L10"/>
      <c r="M10"/>
      <c r="N10"/>
    </row>
    <row r="11" spans="1:14" ht="16.5" customHeight="1">
      <c r="A11" s="44" t="s">
        <v>33</v>
      </c>
      <c r="B11" s="43">
        <v>205079</v>
      </c>
      <c r="C11" s="43">
        <v>182343</v>
      </c>
      <c r="D11" s="43">
        <v>246908</v>
      </c>
      <c r="E11" s="43">
        <v>126130</v>
      </c>
      <c r="F11" s="43">
        <v>144831</v>
      </c>
      <c r="G11" s="43">
        <v>173330</v>
      </c>
      <c r="H11" s="43">
        <v>196092</v>
      </c>
      <c r="I11" s="43">
        <v>244290</v>
      </c>
      <c r="J11" s="43">
        <v>71264</v>
      </c>
      <c r="K11" s="38">
        <f>SUM(B11:J11)</f>
        <v>1590267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1.513905899170664</v>
      </c>
      <c r="C15" s="39">
        <v>1.585014522978696</v>
      </c>
      <c r="D15" s="39">
        <v>1.280314313727109</v>
      </c>
      <c r="E15" s="39">
        <v>1.678441568550951</v>
      </c>
      <c r="F15" s="39">
        <v>1.433541045625</v>
      </c>
      <c r="G15" s="39">
        <v>1.390491224967266</v>
      </c>
      <c r="H15" s="39">
        <v>1.388381256382413</v>
      </c>
      <c r="I15" s="39">
        <v>1.453860042886693</v>
      </c>
      <c r="J15" s="39">
        <v>1.693309823098522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1133178.2500000002</v>
      </c>
      <c r="C17" s="36">
        <f aca="true" t="shared" si="2" ref="C17:J17">C18+C19+C20+C21+C22+C23+C24</f>
        <v>1161726.07</v>
      </c>
      <c r="D17" s="36">
        <f t="shared" si="2"/>
        <v>1382016.4000000001</v>
      </c>
      <c r="E17" s="36">
        <f t="shared" si="2"/>
        <v>819538.36</v>
      </c>
      <c r="F17" s="36">
        <f t="shared" si="2"/>
        <v>852518.15</v>
      </c>
      <c r="G17" s="36">
        <f t="shared" si="2"/>
        <v>958110.5599999999</v>
      </c>
      <c r="H17" s="36">
        <f t="shared" si="2"/>
        <v>861116.75</v>
      </c>
      <c r="I17" s="36">
        <f t="shared" si="2"/>
        <v>1183988.46</v>
      </c>
      <c r="J17" s="36">
        <f t="shared" si="2"/>
        <v>436264.66</v>
      </c>
      <c r="K17" s="36">
        <f aca="true" t="shared" si="3" ref="K17:K24">SUM(B17:J17)</f>
        <v>8788457.66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749624.74</v>
      </c>
      <c r="C18" s="30">
        <f t="shared" si="4"/>
        <v>736958.74</v>
      </c>
      <c r="D18" s="30">
        <f t="shared" si="4"/>
        <v>1090730.86</v>
      </c>
      <c r="E18" s="30">
        <f t="shared" si="4"/>
        <v>487503.08</v>
      </c>
      <c r="F18" s="30">
        <f t="shared" si="4"/>
        <v>594300.49</v>
      </c>
      <c r="G18" s="30">
        <f t="shared" si="4"/>
        <v>696740.25</v>
      </c>
      <c r="H18" s="30">
        <f t="shared" si="4"/>
        <v>621805.76</v>
      </c>
      <c r="I18" s="30">
        <f t="shared" si="4"/>
        <v>804009.96</v>
      </c>
      <c r="J18" s="30">
        <f t="shared" si="4"/>
        <v>258639.62</v>
      </c>
      <c r="K18" s="30">
        <f t="shared" si="3"/>
        <v>6040313.5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385236.58</v>
      </c>
      <c r="C19" s="30">
        <f t="shared" si="5"/>
        <v>431131.57</v>
      </c>
      <c r="D19" s="30">
        <f t="shared" si="5"/>
        <v>305747.47</v>
      </c>
      <c r="E19" s="30">
        <f t="shared" si="5"/>
        <v>330742.35</v>
      </c>
      <c r="F19" s="30">
        <f t="shared" si="5"/>
        <v>257653.66</v>
      </c>
      <c r="G19" s="30">
        <f t="shared" si="5"/>
        <v>272070.95</v>
      </c>
      <c r="H19" s="30">
        <f t="shared" si="5"/>
        <v>241497.7</v>
      </c>
      <c r="I19" s="30">
        <f t="shared" si="5"/>
        <v>364907.99</v>
      </c>
      <c r="J19" s="30">
        <f t="shared" si="5"/>
        <v>179317.39</v>
      </c>
      <c r="K19" s="30">
        <f t="shared" si="3"/>
        <v>2768305.6600000006</v>
      </c>
      <c r="L19"/>
      <c r="M19"/>
      <c r="N19"/>
    </row>
    <row r="20" spans="1:14" ht="16.5" customHeight="1">
      <c r="A20" s="18" t="s">
        <v>28</v>
      </c>
      <c r="B20" s="30">
        <v>30974.72</v>
      </c>
      <c r="C20" s="30">
        <v>23539.72</v>
      </c>
      <c r="D20" s="30">
        <v>21472.84</v>
      </c>
      <c r="E20" s="30">
        <v>20165.73</v>
      </c>
      <c r="F20" s="30">
        <v>22026.95</v>
      </c>
      <c r="G20" s="30">
        <v>14398.2</v>
      </c>
      <c r="H20" s="30">
        <v>21770.41</v>
      </c>
      <c r="I20" s="30">
        <v>43686.27</v>
      </c>
      <c r="J20" s="30">
        <v>10498.35</v>
      </c>
      <c r="K20" s="30">
        <f t="shared" si="3"/>
        <v>208533.19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-358.2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-580.3399999999999</v>
      </c>
      <c r="L23"/>
      <c r="M23"/>
      <c r="N23"/>
    </row>
    <row r="24" spans="1:14" ht="16.5" customHeight="1">
      <c r="A24" s="18" t="s">
        <v>70</v>
      </c>
      <c r="B24" s="30">
        <v>-33803.64</v>
      </c>
      <c r="C24" s="30">
        <v>-32639.94</v>
      </c>
      <c r="D24" s="30">
        <v>-35934.77</v>
      </c>
      <c r="E24" s="30">
        <v>-19882.59</v>
      </c>
      <c r="F24" s="30">
        <v>-22830.94</v>
      </c>
      <c r="G24" s="30">
        <v>-25098.84</v>
      </c>
      <c r="H24" s="30">
        <v>-23957.12</v>
      </c>
      <c r="I24" s="30">
        <v>-29983.75</v>
      </c>
      <c r="J24" s="30">
        <v>-12190.7</v>
      </c>
      <c r="K24" s="30">
        <f t="shared" si="3"/>
        <v>-236322.29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-119575.75000000001</v>
      </c>
      <c r="C27" s="30">
        <f t="shared" si="6"/>
        <v>-70691.21</v>
      </c>
      <c r="D27" s="30">
        <f t="shared" si="6"/>
        <v>-125926.03</v>
      </c>
      <c r="E27" s="30">
        <f t="shared" si="6"/>
        <v>-630019</v>
      </c>
      <c r="F27" s="30">
        <f t="shared" si="6"/>
        <v>-49517.6</v>
      </c>
      <c r="G27" s="30">
        <f t="shared" si="6"/>
        <v>-105334.34</v>
      </c>
      <c r="H27" s="30">
        <f t="shared" si="6"/>
        <v>-41721.68</v>
      </c>
      <c r="I27" s="30">
        <f t="shared" si="6"/>
        <v>-87299.51000000001</v>
      </c>
      <c r="J27" s="30">
        <f t="shared" si="6"/>
        <v>-27715.760000000002</v>
      </c>
      <c r="K27" s="30">
        <f aca="true" t="shared" si="7" ref="K27:K35">SUM(B27:J27)</f>
        <v>-1257800.88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-119575.75000000001</v>
      </c>
      <c r="C28" s="30">
        <f t="shared" si="8"/>
        <v>-70691.21</v>
      </c>
      <c r="D28" s="30">
        <f t="shared" si="8"/>
        <v>-88673.70999999999</v>
      </c>
      <c r="E28" s="30">
        <f t="shared" si="8"/>
        <v>-99019</v>
      </c>
      <c r="F28" s="30">
        <f t="shared" si="8"/>
        <v>-49517.6</v>
      </c>
      <c r="G28" s="30">
        <f t="shared" si="8"/>
        <v>-105334.34</v>
      </c>
      <c r="H28" s="30">
        <f t="shared" si="8"/>
        <v>-41721.68</v>
      </c>
      <c r="I28" s="30">
        <f t="shared" si="8"/>
        <v>-87299.51000000001</v>
      </c>
      <c r="J28" s="30">
        <f t="shared" si="8"/>
        <v>-16931.4</v>
      </c>
      <c r="K28" s="30">
        <f t="shared" si="7"/>
        <v>-678764.2000000001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-67469.6</v>
      </c>
      <c r="C29" s="30">
        <f aca="true" t="shared" si="9" ref="C29:J29">-ROUND((C9)*$E$3,2)</f>
        <v>-66294.8</v>
      </c>
      <c r="D29" s="30">
        <f t="shared" si="9"/>
        <v>-74140</v>
      </c>
      <c r="E29" s="30">
        <f t="shared" si="9"/>
        <v>-40748.4</v>
      </c>
      <c r="F29" s="30">
        <f t="shared" si="9"/>
        <v>-49517.6</v>
      </c>
      <c r="G29" s="30">
        <f t="shared" si="9"/>
        <v>-33712.8</v>
      </c>
      <c r="H29" s="30">
        <f t="shared" si="9"/>
        <v>-28789.2</v>
      </c>
      <c r="I29" s="30">
        <f t="shared" si="9"/>
        <v>-67117.6</v>
      </c>
      <c r="J29" s="30">
        <f t="shared" si="9"/>
        <v>-10705.2</v>
      </c>
      <c r="K29" s="30">
        <f t="shared" si="7"/>
        <v>-438495.2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-61.6</v>
      </c>
      <c r="C31" s="30">
        <v>0</v>
      </c>
      <c r="D31" s="30">
        <v>-92.4</v>
      </c>
      <c r="E31" s="30">
        <v>-61.6</v>
      </c>
      <c r="F31" s="26">
        <v>0</v>
      </c>
      <c r="G31" s="30">
        <v>-61.6</v>
      </c>
      <c r="H31" s="30">
        <v>-16.55</v>
      </c>
      <c r="I31" s="30">
        <v>-25.82</v>
      </c>
      <c r="J31" s="30">
        <v>-7.97</v>
      </c>
      <c r="K31" s="30">
        <f t="shared" si="7"/>
        <v>-327.54</v>
      </c>
      <c r="L31"/>
      <c r="M31"/>
      <c r="N31"/>
    </row>
    <row r="32" spans="1:14" ht="16.5" customHeight="1">
      <c r="A32" s="25" t="s">
        <v>21</v>
      </c>
      <c r="B32" s="30">
        <v>-52044.55</v>
      </c>
      <c r="C32" s="30">
        <v>-4396.41</v>
      </c>
      <c r="D32" s="30">
        <v>-14441.31</v>
      </c>
      <c r="E32" s="30">
        <v>-58209</v>
      </c>
      <c r="F32" s="26">
        <v>0</v>
      </c>
      <c r="G32" s="30">
        <v>-71559.94</v>
      </c>
      <c r="H32" s="30">
        <v>-12915.93</v>
      </c>
      <c r="I32" s="30">
        <v>-20156.09</v>
      </c>
      <c r="J32" s="30">
        <v>-6218.23</v>
      </c>
      <c r="K32" s="30">
        <f t="shared" si="7"/>
        <v>-239941.46000000002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-531000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-579036.6799999999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30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2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30">
        <f>SUM(B42:J42)</f>
        <v>-1066000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1013602.5000000002</v>
      </c>
      <c r="C47" s="27">
        <f aca="true" t="shared" si="11" ref="C47:J47">IF(C17+C27+C48&lt;0,0,C17+C27+C48)</f>
        <v>1091034.86</v>
      </c>
      <c r="D47" s="27">
        <f t="shared" si="11"/>
        <v>1256090.37</v>
      </c>
      <c r="E47" s="27">
        <f t="shared" si="11"/>
        <v>189519.36</v>
      </c>
      <c r="F47" s="27">
        <f t="shared" si="11"/>
        <v>803000.55</v>
      </c>
      <c r="G47" s="27">
        <f t="shared" si="11"/>
        <v>852776.22</v>
      </c>
      <c r="H47" s="27">
        <f t="shared" si="11"/>
        <v>819395.07</v>
      </c>
      <c r="I47" s="27">
        <f t="shared" si="11"/>
        <v>1096688.95</v>
      </c>
      <c r="J47" s="27">
        <f t="shared" si="11"/>
        <v>408548.89999999997</v>
      </c>
      <c r="K47" s="20">
        <f>SUM(B47:J47)</f>
        <v>7530656.780000001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1013602.5</v>
      </c>
      <c r="C53" s="10">
        <f t="shared" si="13"/>
        <v>1091034.85</v>
      </c>
      <c r="D53" s="10">
        <f t="shared" si="13"/>
        <v>1256090.38</v>
      </c>
      <c r="E53" s="10">
        <f t="shared" si="13"/>
        <v>189519.37</v>
      </c>
      <c r="F53" s="10">
        <f t="shared" si="13"/>
        <v>803000.55</v>
      </c>
      <c r="G53" s="10">
        <f t="shared" si="13"/>
        <v>852776.23</v>
      </c>
      <c r="H53" s="10">
        <f t="shared" si="13"/>
        <v>819395.07</v>
      </c>
      <c r="I53" s="10">
        <f>SUM(I54:I66)</f>
        <v>1096688.95</v>
      </c>
      <c r="J53" s="10">
        <f t="shared" si="13"/>
        <v>408548.9</v>
      </c>
      <c r="K53" s="5">
        <f>SUM(K54:K66)</f>
        <v>7530656.800000002</v>
      </c>
      <c r="L53" s="9"/>
    </row>
    <row r="54" spans="1:11" ht="16.5" customHeight="1">
      <c r="A54" s="7" t="s">
        <v>60</v>
      </c>
      <c r="B54" s="8">
        <v>885077.7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885077.7</v>
      </c>
    </row>
    <row r="55" spans="1:11" ht="16.5" customHeight="1">
      <c r="A55" s="7" t="s">
        <v>61</v>
      </c>
      <c r="B55" s="8">
        <v>128524.8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128524.8</v>
      </c>
    </row>
    <row r="56" spans="1:11" ht="16.5" customHeight="1">
      <c r="A56" s="7" t="s">
        <v>4</v>
      </c>
      <c r="B56" s="6">
        <v>0</v>
      </c>
      <c r="C56" s="8">
        <v>1091034.85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1091034.85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1256090.38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1256090.38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189519.37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189519.37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803000.55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803000.55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852776.23</v>
      </c>
      <c r="H60" s="6">
        <v>0</v>
      </c>
      <c r="I60" s="6">
        <v>0</v>
      </c>
      <c r="J60" s="6">
        <v>0</v>
      </c>
      <c r="K60" s="5">
        <f t="shared" si="14"/>
        <v>852776.23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819395.07</v>
      </c>
      <c r="I61" s="6">
        <v>0</v>
      </c>
      <c r="J61" s="6">
        <v>0</v>
      </c>
      <c r="K61" s="5">
        <f t="shared" si="14"/>
        <v>819395.07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379783.38</v>
      </c>
      <c r="J63" s="6">
        <v>0</v>
      </c>
      <c r="K63" s="5">
        <f t="shared" si="14"/>
        <v>379783.38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614584.49</v>
      </c>
      <c r="J64" s="6">
        <v>0</v>
      </c>
      <c r="K64" s="5">
        <f t="shared" si="14"/>
        <v>614584.49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408548.9</v>
      </c>
      <c r="K65" s="5">
        <f t="shared" si="14"/>
        <v>408548.9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102321.08</v>
      </c>
      <c r="J66" s="3">
        <v>0</v>
      </c>
      <c r="K66" s="2">
        <f>SUM(B66:J66)</f>
        <v>102321.08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2020-09-17T17:56:35Z</dcterms:modified>
  <cp:category/>
  <cp:version/>
  <cp:contentType/>
  <cp:contentStatus/>
</cp:coreProperties>
</file>