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<sst xmlns="http://schemas.openxmlformats.org/spreadsheetml/2006/main" count="74" uniqueCount="73">
  <si>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</si>
  <si>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</si>
  <si>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</si>
  <si>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</si>
  <si>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</si>
  <si>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</si>
  <si>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</si>
  <si>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</si>
  <si>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</si>
  <si>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</si>
  <si>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</si>
  <si>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</si>
  <si>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</si>
  <si>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</si>
  <si>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</si>
  <si>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</si>
  <si>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</si>
  <si>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</si>
  <si>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</si>
  <si>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</si>
  <si>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</si>
  <si>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</si>
  <si>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</si>
  <si>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</si>
  <si>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</si>
  <si>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</si>
  <si>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</si>
  <si>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</si>
  <si>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</si>
  <si>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</si>
  <si>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</si>
  <si>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</si>
  <si>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</si>
  <si>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</si>
  <si>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</si>
  <si>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</si>
  <si>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</si>
  <si>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</si>
  <si>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</si>
  <si>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</si>
  <si>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</si>
  <si>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</si>
  <si>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</si>
  <si>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</si>
  <si>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</si>
  <si>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</si>
  <si>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</si>
  <si>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</si>
  <si>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</si>
  <si>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</si>
  <si>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</si>
  <si>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</si>
  <si>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</si>
  <si>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</si>
  <si>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</si>
  <si>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</si>
  <si>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</si>
  <si>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</si>
  <si>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</si>
  <si>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</si>
  <si>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</si>
  <si>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</si>
  <si>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</si>
  <si>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</si>
  <si>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</si>
  <si>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</si>
  <si>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</si>
  <si>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</si>
  <si>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</si>
  <si>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</si>
  <si>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</si>
  <si>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</si>
  <si>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10/09/20 - VENCIMENTO 17/09/20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</si>
</sst>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220724</v>
      </c>
      <c r="C7" s="47">
        <f t="shared" si="0"/>
        <v>195089</v>
      </c>
      <c r="D7" s="47">
        <f t="shared" si="0"/>
        <v>264644</v>
      </c>
      <c r="E7" s="47">
        <f t="shared" si="0"/>
        <v>136647</v>
      </c>
      <c r="F7" s="47">
        <f t="shared" si="0"/>
        <v>153963</v>
      </c>
      <c r="G7" s="47">
        <f t="shared" si="0"/>
        <v>181026</v>
      </c>
      <c r="H7" s="47">
        <f t="shared" si="0"/>
        <v>201862</v>
      </c>
      <c r="I7" s="47">
        <f t="shared" si="0"/>
        <v>256257</v>
      </c>
      <c r="J7" s="47">
        <f t="shared" si="0"/>
        <v>73558</v>
      </c>
      <c r="K7" s="47">
        <f t="shared" si="0"/>
        <v>1683770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14474</v>
      </c>
      <c r="C8" s="45">
        <f t="shared" si="1"/>
        <v>13647</v>
      </c>
      <c r="D8" s="45">
        <f t="shared" si="1"/>
        <v>16193</v>
      </c>
      <c r="E8" s="45">
        <f t="shared" si="1"/>
        <v>8795</v>
      </c>
      <c r="F8" s="45">
        <f t="shared" si="1"/>
        <v>10580</v>
      </c>
      <c r="G8" s="45">
        <f t="shared" si="1"/>
        <v>7016</v>
      </c>
      <c r="H8" s="45">
        <f t="shared" si="1"/>
        <v>6329</v>
      </c>
      <c r="I8" s="45">
        <f t="shared" si="1"/>
        <v>14254</v>
      </c>
      <c r="J8" s="45">
        <f t="shared" si="1"/>
        <v>2329</v>
      </c>
      <c r="K8" s="38">
        <f>SUM(B8:J8)</f>
        <v>93617</v>
      </c>
      <c r="L8"/>
      <c r="M8"/>
      <c r="N8"/>
    </row>
    <row r="9" spans="1:14" ht="16.5" customHeight="1">
      <c r="A9" s="22" t="s">
        <v>35</v>
      </c>
      <c r="B9" s="45">
        <v>14463</v>
      </c>
      <c r="C9" s="45">
        <v>13645</v>
      </c>
      <c r="D9" s="45">
        <v>16190</v>
      </c>
      <c r="E9" s="45">
        <v>8787</v>
      </c>
      <c r="F9" s="45">
        <v>10578</v>
      </c>
      <c r="G9" s="45">
        <v>7014</v>
      </c>
      <c r="H9" s="45">
        <v>6329</v>
      </c>
      <c r="I9" s="45">
        <v>14242</v>
      </c>
      <c r="J9" s="45">
        <v>2329</v>
      </c>
      <c r="K9" s="38">
        <f>SUM(B9:J9)</f>
        <v>93577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3</v>
      </c>
      <c r="E10" s="45">
        <v>8</v>
      </c>
      <c r="F10" s="45">
        <v>2</v>
      </c>
      <c r="G10" s="45">
        <v>2</v>
      </c>
      <c r="H10" s="45">
        <v>0</v>
      </c>
      <c r="I10" s="45">
        <v>12</v>
      </c>
      <c r="J10" s="45">
        <v>0</v>
      </c>
      <c r="K10" s="38">
        <f>SUM(B10:J10)</f>
        <v>40</v>
      </c>
      <c r="L10"/>
      <c r="M10"/>
      <c r="N10"/>
    </row>
    <row r="11" spans="1:14" ht="16.5" customHeight="1">
      <c r="A11" s="44" t="s">
        <v>33</v>
      </c>
      <c r="B11" s="43">
        <v>206250</v>
      </c>
      <c r="C11" s="43">
        <v>181442</v>
      </c>
      <c r="D11" s="43">
        <v>248451</v>
      </c>
      <c r="E11" s="43">
        <v>127852</v>
      </c>
      <c r="F11" s="43">
        <v>143383</v>
      </c>
      <c r="G11" s="43">
        <v>174010</v>
      </c>
      <c r="H11" s="43">
        <v>195533</v>
      </c>
      <c r="I11" s="43">
        <v>242003</v>
      </c>
      <c r="J11" s="43">
        <v>71229</v>
      </c>
      <c r="K11" s="38">
        <f>SUM(B11:J11)</f>
        <v>1590153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1.507434336976597</v>
      </c>
      <c r="C15" s="39">
        <v>1.602143351436807</v>
      </c>
      <c r="D15" s="39">
        <v>1.273736295915255</v>
      </c>
      <c r="E15" s="39">
        <v>1.678954029502148</v>
      </c>
      <c r="F15" s="39">
        <v>1.451336564303774</v>
      </c>
      <c r="G15" s="39">
        <v>1.375339703469557</v>
      </c>
      <c r="H15" s="39">
        <v>1.385790137018559</v>
      </c>
      <c r="I15" s="39">
        <v>1.46784767436531</v>
      </c>
      <c r="J15" s="39">
        <v>1.705087698374985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1129997.55</v>
      </c>
      <c r="C17" s="36">
        <f aca="true" t="shared" si="2" ref="C17:J17">C18+C19+C20+C21+C22+C23+C24</f>
        <v>1160381.81</v>
      </c>
      <c r="D17" s="36">
        <f t="shared" si="2"/>
        <v>1378811.31</v>
      </c>
      <c r="E17" s="36">
        <f t="shared" si="2"/>
        <v>827674.3200000001</v>
      </c>
      <c r="F17" s="36">
        <f t="shared" si="2"/>
        <v>851618.08</v>
      </c>
      <c r="G17" s="36">
        <f t="shared" si="2"/>
        <v>947070.2799999999</v>
      </c>
      <c r="H17" s="36">
        <f t="shared" si="2"/>
        <v>856122.15</v>
      </c>
      <c r="I17" s="36">
        <f t="shared" si="2"/>
        <v>1179977.48</v>
      </c>
      <c r="J17" s="36">
        <f t="shared" si="2"/>
        <v>438847.27999999997</v>
      </c>
      <c r="K17" s="36">
        <f aca="true" t="shared" si="3" ref="K17:K24">SUM(B17:J17)</f>
        <v>8770500.26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750638.18</v>
      </c>
      <c r="C18" s="30">
        <f t="shared" si="4"/>
        <v>728286.75</v>
      </c>
      <c r="D18" s="30">
        <f t="shared" si="4"/>
        <v>1094382.33</v>
      </c>
      <c r="E18" s="30">
        <f t="shared" si="4"/>
        <v>491956.53</v>
      </c>
      <c r="F18" s="30">
        <f t="shared" si="4"/>
        <v>586183.33</v>
      </c>
      <c r="G18" s="30">
        <f t="shared" si="4"/>
        <v>696859.59</v>
      </c>
      <c r="H18" s="30">
        <f t="shared" si="4"/>
        <v>619433.73</v>
      </c>
      <c r="I18" s="30">
        <f t="shared" si="4"/>
        <v>793781.68</v>
      </c>
      <c r="J18" s="30">
        <f t="shared" si="4"/>
        <v>258151.8</v>
      </c>
      <c r="K18" s="30">
        <f t="shared" si="3"/>
        <v>6019673.919999999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380899.59</v>
      </c>
      <c r="C19" s="30">
        <f t="shared" si="5"/>
        <v>438533.02</v>
      </c>
      <c r="D19" s="30">
        <f t="shared" si="5"/>
        <v>299572.17</v>
      </c>
      <c r="E19" s="30">
        <f t="shared" si="5"/>
        <v>334015.87</v>
      </c>
      <c r="F19" s="30">
        <f t="shared" si="5"/>
        <v>264565.97</v>
      </c>
      <c r="G19" s="30">
        <f t="shared" si="5"/>
        <v>261559.07</v>
      </c>
      <c r="H19" s="30">
        <f t="shared" si="5"/>
        <v>238971.42</v>
      </c>
      <c r="I19" s="30">
        <f t="shared" si="5"/>
        <v>371368.91</v>
      </c>
      <c r="J19" s="30">
        <f t="shared" si="5"/>
        <v>182019.66</v>
      </c>
      <c r="K19" s="30">
        <f t="shared" si="3"/>
        <v>2771505.68</v>
      </c>
      <c r="L19"/>
      <c r="M19"/>
      <c r="N19"/>
    </row>
    <row r="20" spans="1:14" ht="16.5" customHeight="1">
      <c r="A20" s="18" t="s">
        <v>28</v>
      </c>
      <c r="B20" s="30">
        <v>31151.74</v>
      </c>
      <c r="C20" s="30">
        <v>23466</v>
      </c>
      <c r="D20" s="30">
        <v>20791.58</v>
      </c>
      <c r="E20" s="30">
        <v>20435.01</v>
      </c>
      <c r="F20" s="30">
        <v>22331.73</v>
      </c>
      <c r="G20" s="30">
        <v>13876.94</v>
      </c>
      <c r="H20" s="30">
        <v>21674.12</v>
      </c>
      <c r="I20" s="30">
        <v>43442.65</v>
      </c>
      <c r="J20" s="30">
        <v>10866.52</v>
      </c>
      <c r="K20" s="30">
        <f t="shared" si="3"/>
        <v>208036.28999999998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0</v>
      </c>
      <c r="E23" s="30">
        <v>0</v>
      </c>
      <c r="F23" s="30">
        <v>0</v>
      </c>
      <c r="G23" s="30">
        <v>-344.1</v>
      </c>
      <c r="H23" s="30">
        <v>0</v>
      </c>
      <c r="I23" s="30">
        <v>0</v>
      </c>
      <c r="J23" s="30">
        <v>0</v>
      </c>
      <c r="K23" s="30">
        <f t="shared" si="3"/>
        <v>-677.31</v>
      </c>
      <c r="L23"/>
      <c r="M23"/>
      <c r="N23"/>
    </row>
    <row r="24" spans="1:14" ht="16.5" customHeight="1">
      <c r="A24" s="18" t="s">
        <v>70</v>
      </c>
      <c r="B24" s="30">
        <v>-33726.74</v>
      </c>
      <c r="C24" s="30">
        <v>-32639.94</v>
      </c>
      <c r="D24" s="30">
        <v>-35934.77</v>
      </c>
      <c r="E24" s="30">
        <v>-20101.08</v>
      </c>
      <c r="F24" s="30">
        <v>-22830.94</v>
      </c>
      <c r="G24" s="30">
        <v>-24881.22</v>
      </c>
      <c r="H24" s="30">
        <v>-23957.12</v>
      </c>
      <c r="I24" s="30">
        <v>-29983.75</v>
      </c>
      <c r="J24" s="30">
        <v>-12190.7</v>
      </c>
      <c r="K24" s="30">
        <f t="shared" si="3"/>
        <v>-236246.25999999998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-116048.16</v>
      </c>
      <c r="C27" s="30">
        <f t="shared" si="6"/>
        <v>-64902.899999999994</v>
      </c>
      <c r="D27" s="30">
        <f t="shared" si="6"/>
        <v>-124999.06</v>
      </c>
      <c r="E27" s="30">
        <f t="shared" si="6"/>
        <v>-98580.21</v>
      </c>
      <c r="F27" s="30">
        <f t="shared" si="6"/>
        <v>-46543.2</v>
      </c>
      <c r="G27" s="30">
        <f t="shared" si="6"/>
        <v>-102167.73</v>
      </c>
      <c r="H27" s="30">
        <f t="shared" si="6"/>
        <v>-40630.53</v>
      </c>
      <c r="I27" s="30">
        <f t="shared" si="6"/>
        <v>-82613.34</v>
      </c>
      <c r="J27" s="30">
        <f t="shared" si="6"/>
        <v>-27186.16</v>
      </c>
      <c r="K27" s="30">
        <f aca="true" t="shared" si="7" ref="K27:K35">SUM(B27:J27)</f>
        <v>-703671.29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-116048.16</v>
      </c>
      <c r="C28" s="30">
        <f t="shared" si="8"/>
        <v>-64902.899999999994</v>
      </c>
      <c r="D28" s="30">
        <f t="shared" si="8"/>
        <v>-87746.73999999999</v>
      </c>
      <c r="E28" s="30">
        <f t="shared" si="8"/>
        <v>-98580.21</v>
      </c>
      <c r="F28" s="30">
        <f t="shared" si="8"/>
        <v>-46543.2</v>
      </c>
      <c r="G28" s="30">
        <f t="shared" si="8"/>
        <v>-102167.73</v>
      </c>
      <c r="H28" s="30">
        <f t="shared" si="8"/>
        <v>-40630.53</v>
      </c>
      <c r="I28" s="30">
        <f t="shared" si="8"/>
        <v>-82613.34</v>
      </c>
      <c r="J28" s="30">
        <f t="shared" si="8"/>
        <v>-16401.8</v>
      </c>
      <c r="K28" s="30">
        <f t="shared" si="7"/>
        <v>-655634.61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-63637.2</v>
      </c>
      <c r="C29" s="30">
        <f aca="true" t="shared" si="9" ref="C29:J29">-ROUND((C9)*$E$3,2)</f>
        <v>-60038</v>
      </c>
      <c r="D29" s="30">
        <f t="shared" si="9"/>
        <v>-71236</v>
      </c>
      <c r="E29" s="30">
        <f t="shared" si="9"/>
        <v>-38662.8</v>
      </c>
      <c r="F29" s="30">
        <f t="shared" si="9"/>
        <v>-46543.2</v>
      </c>
      <c r="G29" s="30">
        <f t="shared" si="9"/>
        <v>-30861.6</v>
      </c>
      <c r="H29" s="30">
        <f t="shared" si="9"/>
        <v>-27847.6</v>
      </c>
      <c r="I29" s="30">
        <f t="shared" si="9"/>
        <v>-62664.8</v>
      </c>
      <c r="J29" s="30">
        <f t="shared" si="9"/>
        <v>-10247.6</v>
      </c>
      <c r="K29" s="30">
        <f t="shared" si="7"/>
        <v>-411738.79999999993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-123.2</v>
      </c>
      <c r="C31" s="30">
        <v>-123.2</v>
      </c>
      <c r="D31" s="30">
        <v>-92.4</v>
      </c>
      <c r="E31" s="30">
        <v>0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-400.40000000000003</v>
      </c>
      <c r="L31"/>
      <c r="M31"/>
      <c r="N31"/>
    </row>
    <row r="32" spans="1:14" ht="16.5" customHeight="1">
      <c r="A32" s="25" t="s">
        <v>21</v>
      </c>
      <c r="B32" s="30">
        <v>-52287.76</v>
      </c>
      <c r="C32" s="30">
        <v>-4741.7</v>
      </c>
      <c r="D32" s="30">
        <v>-16418.34</v>
      </c>
      <c r="E32" s="30">
        <v>-59917.41</v>
      </c>
      <c r="F32" s="26">
        <v>0</v>
      </c>
      <c r="G32" s="30">
        <v>-71244.53</v>
      </c>
      <c r="H32" s="30">
        <v>-12782.93</v>
      </c>
      <c r="I32" s="30">
        <v>-19948.54</v>
      </c>
      <c r="J32" s="30">
        <v>-6154.2</v>
      </c>
      <c r="K32" s="30">
        <f t="shared" si="7"/>
        <v>-243495.41000000003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f>-5392.18*2</f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1013949.39</v>
      </c>
      <c r="C47" s="27">
        <f aca="true" t="shared" si="11" ref="C47:J47">IF(C17+C27+C48&lt;0,0,C17+C27+C48)</f>
        <v>1095478.9100000001</v>
      </c>
      <c r="D47" s="27">
        <f t="shared" si="11"/>
        <v>1253812.25</v>
      </c>
      <c r="E47" s="27">
        <f t="shared" si="11"/>
        <v>729094.1100000001</v>
      </c>
      <c r="F47" s="27">
        <f t="shared" si="11"/>
        <v>805074.88</v>
      </c>
      <c r="G47" s="27">
        <f t="shared" si="11"/>
        <v>844902.5499999999</v>
      </c>
      <c r="H47" s="27">
        <f t="shared" si="11"/>
        <v>815491.62</v>
      </c>
      <c r="I47" s="27">
        <f t="shared" si="11"/>
        <v>1097364.14</v>
      </c>
      <c r="J47" s="27">
        <f t="shared" si="11"/>
        <v>411661.12</v>
      </c>
      <c r="K47" s="20">
        <f>SUM(B47:J47)</f>
        <v>8066828.97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1013949.3899999999</v>
      </c>
      <c r="C53" s="10">
        <f t="shared" si="13"/>
        <v>1095478.91</v>
      </c>
      <c r="D53" s="10">
        <f t="shared" si="13"/>
        <v>1253812.24</v>
      </c>
      <c r="E53" s="10">
        <f t="shared" si="13"/>
        <v>729094.11</v>
      </c>
      <c r="F53" s="10">
        <f t="shared" si="13"/>
        <v>805074.88</v>
      </c>
      <c r="G53" s="10">
        <f t="shared" si="13"/>
        <v>844902.55</v>
      </c>
      <c r="H53" s="10">
        <f t="shared" si="13"/>
        <v>815491.63</v>
      </c>
      <c r="I53" s="10">
        <f>SUM(I54:I66)</f>
        <v>1097364.15</v>
      </c>
      <c r="J53" s="10">
        <f t="shared" si="13"/>
        <v>411661.12</v>
      </c>
      <c r="K53" s="5">
        <f>SUM(K54:K66)</f>
        <v>8066828.98</v>
      </c>
      <c r="L53" s="9"/>
    </row>
    <row r="54" spans="1:11" ht="16.5" customHeight="1">
      <c r="A54" s="7" t="s">
        <v>60</v>
      </c>
      <c r="B54" s="8">
        <v>885279.21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885279.21</v>
      </c>
    </row>
    <row r="55" spans="1:11" ht="16.5" customHeight="1">
      <c r="A55" s="7" t="s">
        <v>61</v>
      </c>
      <c r="B55" s="8">
        <v>128670.18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128670.18</v>
      </c>
    </row>
    <row r="56" spans="1:11" ht="16.5" customHeight="1">
      <c r="A56" s="7" t="s">
        <v>4</v>
      </c>
      <c r="B56" s="6">
        <v>0</v>
      </c>
      <c r="C56" s="8">
        <v>1095478.91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1095478.91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1253812.24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1253812.24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729094.11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729094.11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805074.88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805074.88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844902.55</v>
      </c>
      <c r="H60" s="6">
        <v>0</v>
      </c>
      <c r="I60" s="6">
        <v>0</v>
      </c>
      <c r="J60" s="6">
        <v>0</v>
      </c>
      <c r="K60" s="5">
        <f t="shared" si="14"/>
        <v>844902.55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815491.63</v>
      </c>
      <c r="I61" s="6">
        <v>0</v>
      </c>
      <c r="J61" s="6">
        <v>0</v>
      </c>
      <c r="K61" s="5">
        <f t="shared" si="14"/>
        <v>815491.63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393843.99</v>
      </c>
      <c r="J63" s="6">
        <v>0</v>
      </c>
      <c r="K63" s="5">
        <f t="shared" si="14"/>
        <v>393843.99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703520.16</v>
      </c>
      <c r="J64" s="6">
        <v>0</v>
      </c>
      <c r="K64" s="5">
        <f t="shared" si="14"/>
        <v>703520.16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411661.12</v>
      </c>
      <c r="K65" s="5">
        <f t="shared" si="14"/>
        <v>411661.12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2020-09-16T18:11:16Z</dcterms:modified>
  <cp:category/>
  <cp:version/>
  <cp:contentType/>
  <cp:contentStatus/>
</cp:coreProperties>
</file>