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<sst xmlns="http://schemas.openxmlformats.org/spreadsheetml/2006/main" count="74" uniqueCount="73">
  <si>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</si>
  <si>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</si>
  <si>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</si>
  <si>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</si>
  <si>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</si>
  <si>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</si>
  <si>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</si>
  <si>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</si>
  <si>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</si>
  <si>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</si>
  <si>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</si>
  <si>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</si>
  <si>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</si>
  <si>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</si>
  <si>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</si>
  <si>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</si>
  <si>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</si>
  <si>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</si>
  <si>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</si>
  <si>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</si>
  <si>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</si>
  <si>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</si>
  <si>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</si>
  <si>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</si>
  <si>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</si>
  <si>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</si>
  <si>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</si>
  <si>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</si>
  <si>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</si>
  <si>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</si>
  <si>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</si>
  <si>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</si>
  <si>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</si>
  <si>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</si>
  <si>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</si>
  <si>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</si>
  <si>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</si>
  <si>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</si>
  <si>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</si>
  <si>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</si>
  <si>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</si>
  <si>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</si>
  <si>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</si>
  <si>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</si>
  <si>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</si>
  <si>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</si>
  <si>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</si>
  <si>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</si>
  <si>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</si>
  <si>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</si>
  <si>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</si>
  <si>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</si>
  <si>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</si>
  <si>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</si>
  <si>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</si>
  <si>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</si>
  <si>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</si>
  <si>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</si>
  <si>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</si>
  <si>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</si>
  <si>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</si>
  <si>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</si>
  <si>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</si>
  <si>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</si>
  <si>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</si>
  <si>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</si>
  <si>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</si>
  <si>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</si>
  <si>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</si>
  <si>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</si>
  <si>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</si>
  <si>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</si>
  <si>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03/09/20 - VENCIMENTO 11/09/20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</si>
</sst>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29">
      <selection activeCell="K47" sqref="K4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216377</v>
      </c>
      <c r="C7" s="47">
        <f t="shared" si="0"/>
        <v>190610</v>
      </c>
      <c r="D7" s="47">
        <f t="shared" si="0"/>
        <v>258380</v>
      </c>
      <c r="E7" s="47">
        <f t="shared" si="0"/>
        <v>134136</v>
      </c>
      <c r="F7" s="47">
        <f t="shared" si="0"/>
        <v>149696</v>
      </c>
      <c r="G7" s="47">
        <f t="shared" si="0"/>
        <v>176830</v>
      </c>
      <c r="H7" s="47">
        <f t="shared" si="0"/>
        <v>197473</v>
      </c>
      <c r="I7" s="47">
        <f t="shared" si="0"/>
        <v>250168</v>
      </c>
      <c r="J7" s="47">
        <f t="shared" si="0"/>
        <v>72820</v>
      </c>
      <c r="K7" s="47">
        <f t="shared" si="0"/>
        <v>1646490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13629</v>
      </c>
      <c r="C8" s="45">
        <f t="shared" si="1"/>
        <v>12948</v>
      </c>
      <c r="D8" s="45">
        <f t="shared" si="1"/>
        <v>15240</v>
      </c>
      <c r="E8" s="45">
        <f t="shared" si="1"/>
        <v>8257</v>
      </c>
      <c r="F8" s="45">
        <f t="shared" si="1"/>
        <v>9926</v>
      </c>
      <c r="G8" s="45">
        <f t="shared" si="1"/>
        <v>6569</v>
      </c>
      <c r="H8" s="45">
        <f t="shared" si="1"/>
        <v>5844</v>
      </c>
      <c r="I8" s="45">
        <f t="shared" si="1"/>
        <v>13775</v>
      </c>
      <c r="J8" s="45">
        <f t="shared" si="1"/>
        <v>2211</v>
      </c>
      <c r="K8" s="38">
        <f>SUM(B8:J8)</f>
        <v>88399</v>
      </c>
      <c r="L8"/>
      <c r="M8"/>
      <c r="N8"/>
    </row>
    <row r="9" spans="1:14" ht="16.5" customHeight="1">
      <c r="A9" s="22" t="s">
        <v>35</v>
      </c>
      <c r="B9" s="45">
        <v>13612</v>
      </c>
      <c r="C9" s="45">
        <v>12946</v>
      </c>
      <c r="D9" s="45">
        <v>15240</v>
      </c>
      <c r="E9" s="45">
        <v>8246</v>
      </c>
      <c r="F9" s="45">
        <v>9922</v>
      </c>
      <c r="G9" s="45">
        <v>6565</v>
      </c>
      <c r="H9" s="45">
        <v>5844</v>
      </c>
      <c r="I9" s="45">
        <v>13760</v>
      </c>
      <c r="J9" s="45">
        <v>2211</v>
      </c>
      <c r="K9" s="38">
        <f>SUM(B9:J9)</f>
        <v>88346</v>
      </c>
      <c r="L9"/>
      <c r="M9"/>
      <c r="N9"/>
    </row>
    <row r="10" spans="1:14" ht="16.5" customHeight="1">
      <c r="A10" s="22" t="s">
        <v>34</v>
      </c>
      <c r="B10" s="45">
        <v>17</v>
      </c>
      <c r="C10" s="45">
        <v>2</v>
      </c>
      <c r="D10" s="45">
        <v>0</v>
      </c>
      <c r="E10" s="45">
        <v>11</v>
      </c>
      <c r="F10" s="45">
        <v>4</v>
      </c>
      <c r="G10" s="45">
        <v>4</v>
      </c>
      <c r="H10" s="45">
        <v>0</v>
      </c>
      <c r="I10" s="45">
        <v>15</v>
      </c>
      <c r="J10" s="45">
        <v>0</v>
      </c>
      <c r="K10" s="38">
        <f>SUM(B10:J10)</f>
        <v>53</v>
      </c>
      <c r="L10"/>
      <c r="M10"/>
      <c r="N10"/>
    </row>
    <row r="11" spans="1:14" ht="16.5" customHeight="1">
      <c r="A11" s="44" t="s">
        <v>33</v>
      </c>
      <c r="B11" s="43">
        <v>202748</v>
      </c>
      <c r="C11" s="43">
        <v>177662</v>
      </c>
      <c r="D11" s="43">
        <v>243140</v>
      </c>
      <c r="E11" s="43">
        <v>125879</v>
      </c>
      <c r="F11" s="43">
        <v>139770</v>
      </c>
      <c r="G11" s="43">
        <v>170261</v>
      </c>
      <c r="H11" s="43">
        <v>191629</v>
      </c>
      <c r="I11" s="43">
        <v>236393</v>
      </c>
      <c r="J11" s="43">
        <v>70609</v>
      </c>
      <c r="K11" s="38">
        <f>SUM(B11:J11)</f>
        <v>1558091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1.55267189509866</v>
      </c>
      <c r="C15" s="39">
        <v>1.642928243645861</v>
      </c>
      <c r="D15" s="39">
        <v>1.306361398090596</v>
      </c>
      <c r="E15" s="39">
        <v>1.714512551620223</v>
      </c>
      <c r="F15" s="39">
        <v>1.497114195768879</v>
      </c>
      <c r="G15" s="39">
        <v>1.427671248484508</v>
      </c>
      <c r="H15" s="39">
        <v>1.420823294797192</v>
      </c>
      <c r="I15" s="39">
        <v>1.50785754682449</v>
      </c>
      <c r="J15" s="39">
        <v>1.72201978999058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1140869.23</v>
      </c>
      <c r="C17" s="36">
        <f aca="true" t="shared" si="2" ref="C17:J17">C18+C19+C20+C21+C22+C23+C24</f>
        <v>1162477.53</v>
      </c>
      <c r="D17" s="36">
        <f t="shared" si="2"/>
        <v>1381318.8699999999</v>
      </c>
      <c r="E17" s="36">
        <f t="shared" si="2"/>
        <v>829432.9</v>
      </c>
      <c r="F17" s="36">
        <f t="shared" si="2"/>
        <v>854024.83</v>
      </c>
      <c r="G17" s="36">
        <f t="shared" si="2"/>
        <v>961544.8099999999</v>
      </c>
      <c r="H17" s="36">
        <f t="shared" si="2"/>
        <v>858687.12</v>
      </c>
      <c r="I17" s="36">
        <f t="shared" si="2"/>
        <v>1182725.09</v>
      </c>
      <c r="J17" s="36">
        <f t="shared" si="2"/>
        <v>438714.46</v>
      </c>
      <c r="K17" s="36">
        <f aca="true" t="shared" si="3" ref="K17:K24">SUM(B17:J17)</f>
        <v>8809794.84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735854.9</v>
      </c>
      <c r="C18" s="30">
        <f t="shared" si="4"/>
        <v>711566.19</v>
      </c>
      <c r="D18" s="30">
        <f t="shared" si="4"/>
        <v>1068478.81</v>
      </c>
      <c r="E18" s="30">
        <f t="shared" si="4"/>
        <v>482916.43</v>
      </c>
      <c r="F18" s="30">
        <f t="shared" si="4"/>
        <v>569937.58</v>
      </c>
      <c r="G18" s="30">
        <f t="shared" si="4"/>
        <v>680707.09</v>
      </c>
      <c r="H18" s="30">
        <f t="shared" si="4"/>
        <v>605965.65</v>
      </c>
      <c r="I18" s="30">
        <f t="shared" si="4"/>
        <v>774920.4</v>
      </c>
      <c r="J18" s="30">
        <f t="shared" si="4"/>
        <v>255561.79</v>
      </c>
      <c r="K18" s="30">
        <f t="shared" si="3"/>
        <v>5885908.840000001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406686.32</v>
      </c>
      <c r="C19" s="30">
        <f t="shared" si="5"/>
        <v>457486</v>
      </c>
      <c r="D19" s="30">
        <f t="shared" si="5"/>
        <v>327340.66</v>
      </c>
      <c r="E19" s="30">
        <f t="shared" si="5"/>
        <v>345049.85</v>
      </c>
      <c r="F19" s="30">
        <f t="shared" si="5"/>
        <v>283324.06</v>
      </c>
      <c r="G19" s="30">
        <f t="shared" si="5"/>
        <v>291118.85</v>
      </c>
      <c r="H19" s="30">
        <f t="shared" si="5"/>
        <v>255004.46</v>
      </c>
      <c r="I19" s="30">
        <f t="shared" si="5"/>
        <v>393549.17</v>
      </c>
      <c r="J19" s="30">
        <f t="shared" si="5"/>
        <v>184520.67</v>
      </c>
      <c r="K19" s="30">
        <f t="shared" si="3"/>
        <v>2944080.04</v>
      </c>
      <c r="L19"/>
      <c r="M19"/>
      <c r="N19"/>
    </row>
    <row r="20" spans="1:14" ht="16.5" customHeight="1">
      <c r="A20" s="18" t="s">
        <v>28</v>
      </c>
      <c r="B20" s="30">
        <v>30908.12</v>
      </c>
      <c r="C20" s="30">
        <v>23329.3</v>
      </c>
      <c r="D20" s="30">
        <v>21434.17</v>
      </c>
      <c r="E20" s="30">
        <v>20199.71</v>
      </c>
      <c r="F20" s="30">
        <v>22226.14</v>
      </c>
      <c r="G20" s="30">
        <v>14817.71</v>
      </c>
      <c r="H20" s="30">
        <v>21674.13</v>
      </c>
      <c r="I20" s="30">
        <v>42871.28</v>
      </c>
      <c r="J20" s="30">
        <v>10822.7</v>
      </c>
      <c r="K20" s="30">
        <f t="shared" si="3"/>
        <v>208283.26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2735.98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1367.99</v>
      </c>
      <c r="J21" s="34">
        <v>0</v>
      </c>
      <c r="K21" s="30">
        <f t="shared" si="3"/>
        <v>8207.94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-33948.1</v>
      </c>
      <c r="C24" s="30">
        <v>-32639.94</v>
      </c>
      <c r="D24" s="30">
        <v>-35934.77</v>
      </c>
      <c r="E24" s="30">
        <v>-20101.08</v>
      </c>
      <c r="F24" s="30">
        <v>-22830.94</v>
      </c>
      <c r="G24" s="30">
        <v>-25098.84</v>
      </c>
      <c r="H24" s="30">
        <v>-23957.12</v>
      </c>
      <c r="I24" s="30">
        <v>-29983.75</v>
      </c>
      <c r="J24" s="30">
        <v>-12190.7</v>
      </c>
      <c r="K24" s="30">
        <f t="shared" si="3"/>
        <v>-236685.24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-128847.31</v>
      </c>
      <c r="C27" s="30">
        <f t="shared" si="6"/>
        <v>-58230.5</v>
      </c>
      <c r="D27" s="30">
        <f t="shared" si="6"/>
        <v>-121053.36000000002</v>
      </c>
      <c r="E27" s="30">
        <f t="shared" si="6"/>
        <v>-101890.54</v>
      </c>
      <c r="F27" s="30">
        <f t="shared" si="6"/>
        <v>-43656.8</v>
      </c>
      <c r="G27" s="30">
        <f t="shared" si="6"/>
        <v>-116271.16</v>
      </c>
      <c r="H27" s="30">
        <f t="shared" si="6"/>
        <v>-40882.64</v>
      </c>
      <c r="I27" s="30">
        <f t="shared" si="6"/>
        <v>-84216.20999999999</v>
      </c>
      <c r="J27" s="30">
        <f t="shared" si="6"/>
        <v>-27815.72</v>
      </c>
      <c r="K27" s="30">
        <f aca="true" t="shared" si="7" ref="K27:K35">SUM(B27:J27)</f>
        <v>-722864.24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-128847.31</v>
      </c>
      <c r="C28" s="30">
        <f t="shared" si="8"/>
        <v>-58230.5</v>
      </c>
      <c r="D28" s="30">
        <f t="shared" si="8"/>
        <v>-83801.04000000001</v>
      </c>
      <c r="E28" s="30">
        <f t="shared" si="8"/>
        <v>-101890.54</v>
      </c>
      <c r="F28" s="30">
        <f t="shared" si="8"/>
        <v>-43656.8</v>
      </c>
      <c r="G28" s="30">
        <f t="shared" si="8"/>
        <v>-116271.16</v>
      </c>
      <c r="H28" s="30">
        <f t="shared" si="8"/>
        <v>-40882.64</v>
      </c>
      <c r="I28" s="30">
        <f t="shared" si="8"/>
        <v>-84216.20999999999</v>
      </c>
      <c r="J28" s="30">
        <f t="shared" si="8"/>
        <v>-17031.36</v>
      </c>
      <c r="K28" s="30">
        <f t="shared" si="7"/>
        <v>-674827.5599999999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-59892.8</v>
      </c>
      <c r="C29" s="30">
        <f aca="true" t="shared" si="9" ref="C29:J29">-ROUND((C9)*$E$3,2)</f>
        <v>-56962.4</v>
      </c>
      <c r="D29" s="30">
        <f t="shared" si="9"/>
        <v>-67056</v>
      </c>
      <c r="E29" s="30">
        <f t="shared" si="9"/>
        <v>-36282.4</v>
      </c>
      <c r="F29" s="30">
        <f t="shared" si="9"/>
        <v>-43656.8</v>
      </c>
      <c r="G29" s="30">
        <f t="shared" si="9"/>
        <v>-28886</v>
      </c>
      <c r="H29" s="30">
        <f t="shared" si="9"/>
        <v>-25713.6</v>
      </c>
      <c r="I29" s="30">
        <f t="shared" si="9"/>
        <v>-60544</v>
      </c>
      <c r="J29" s="30">
        <f t="shared" si="9"/>
        <v>-9728.4</v>
      </c>
      <c r="K29" s="30">
        <f t="shared" si="7"/>
        <v>-388722.4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-61.6</v>
      </c>
      <c r="E31" s="30">
        <v>-61.6</v>
      </c>
      <c r="F31" s="26">
        <v>0</v>
      </c>
      <c r="G31" s="30">
        <v>0</v>
      </c>
      <c r="H31" s="30">
        <v>-8.27</v>
      </c>
      <c r="I31" s="30">
        <v>-12.92</v>
      </c>
      <c r="J31" s="30">
        <v>-3.98</v>
      </c>
      <c r="K31" s="30">
        <f t="shared" si="7"/>
        <v>-148.36999999999998</v>
      </c>
      <c r="L31"/>
      <c r="M31"/>
      <c r="N31"/>
    </row>
    <row r="32" spans="1:14" ht="16.5" customHeight="1">
      <c r="A32" s="25" t="s">
        <v>21</v>
      </c>
      <c r="B32" s="30">
        <v>-68954.51</v>
      </c>
      <c r="C32" s="30">
        <v>-1268.1</v>
      </c>
      <c r="D32" s="30">
        <v>-16683.44</v>
      </c>
      <c r="E32" s="30">
        <v>-65546.54</v>
      </c>
      <c r="F32" s="26">
        <v>0</v>
      </c>
      <c r="G32" s="30">
        <v>-87385.16</v>
      </c>
      <c r="H32" s="30">
        <v>-15160.77</v>
      </c>
      <c r="I32" s="30">
        <v>-23659.29</v>
      </c>
      <c r="J32" s="30">
        <v>-7298.98</v>
      </c>
      <c r="K32" s="30">
        <f t="shared" si="7"/>
        <v>-285956.79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-37252.32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-10784.36</v>
      </c>
      <c r="K33" s="30">
        <f t="shared" si="7"/>
        <v>-48036.68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-37252.32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-10784.36</v>
      </c>
      <c r="K34" s="30">
        <f t="shared" si="7"/>
        <v>-48036.68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/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1012021.9199999999</v>
      </c>
      <c r="C47" s="27">
        <f aca="true" t="shared" si="11" ref="C47:J47">IF(C17+C27+C48&lt;0,0,C17+C27+C48)</f>
        <v>1104247.03</v>
      </c>
      <c r="D47" s="27">
        <f t="shared" si="11"/>
        <v>1260265.5099999998</v>
      </c>
      <c r="E47" s="27">
        <f t="shared" si="11"/>
        <v>727542.36</v>
      </c>
      <c r="F47" s="27">
        <f t="shared" si="11"/>
        <v>810368.0299999999</v>
      </c>
      <c r="G47" s="27">
        <f t="shared" si="11"/>
        <v>845273.6499999999</v>
      </c>
      <c r="H47" s="27">
        <f t="shared" si="11"/>
        <v>817804.48</v>
      </c>
      <c r="I47" s="27">
        <f t="shared" si="11"/>
        <v>1098508.8800000001</v>
      </c>
      <c r="J47" s="27">
        <f t="shared" si="11"/>
        <v>410898.74</v>
      </c>
      <c r="K47" s="20">
        <f>SUM(B47:J47)</f>
        <v>8086930.600000001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1012021.9299999999</v>
      </c>
      <c r="C53" s="10">
        <f t="shared" si="13"/>
        <v>1104247.03</v>
      </c>
      <c r="D53" s="10">
        <f t="shared" si="13"/>
        <v>1260265.52</v>
      </c>
      <c r="E53" s="10">
        <f t="shared" si="13"/>
        <v>727542.36</v>
      </c>
      <c r="F53" s="10">
        <f t="shared" si="13"/>
        <v>810368.03</v>
      </c>
      <c r="G53" s="10">
        <f t="shared" si="13"/>
        <v>845273.64</v>
      </c>
      <c r="H53" s="10">
        <f t="shared" si="13"/>
        <v>817804.48</v>
      </c>
      <c r="I53" s="10">
        <f>SUM(I54:I66)</f>
        <v>1098508.88</v>
      </c>
      <c r="J53" s="10">
        <f t="shared" si="13"/>
        <v>410898.74</v>
      </c>
      <c r="K53" s="5">
        <f>SUM(K54:K66)</f>
        <v>8086930.61</v>
      </c>
      <c r="L53" s="9"/>
    </row>
    <row r="54" spans="1:11" ht="16.5" customHeight="1">
      <c r="A54" s="7" t="s">
        <v>60</v>
      </c>
      <c r="B54" s="8">
        <v>883393.94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883393.94</v>
      </c>
    </row>
    <row r="55" spans="1:11" ht="16.5" customHeight="1">
      <c r="A55" s="7" t="s">
        <v>61</v>
      </c>
      <c r="B55" s="8">
        <v>128627.99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128627.99</v>
      </c>
    </row>
    <row r="56" spans="1:11" ht="16.5" customHeight="1">
      <c r="A56" s="7" t="s">
        <v>4</v>
      </c>
      <c r="B56" s="6">
        <v>0</v>
      </c>
      <c r="C56" s="8">
        <v>1104247.03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1104247.03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1260265.52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1260265.52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727542.36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727542.36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810368.03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810368.03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845273.64</v>
      </c>
      <c r="H60" s="6">
        <v>0</v>
      </c>
      <c r="I60" s="6">
        <v>0</v>
      </c>
      <c r="J60" s="6">
        <v>0</v>
      </c>
      <c r="K60" s="5">
        <f t="shared" si="14"/>
        <v>845273.64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817804.48</v>
      </c>
      <c r="I61" s="6">
        <v>0</v>
      </c>
      <c r="J61" s="6">
        <v>0</v>
      </c>
      <c r="K61" s="5">
        <f t="shared" si="14"/>
        <v>817804.48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396781.41</v>
      </c>
      <c r="J63" s="6">
        <v>0</v>
      </c>
      <c r="K63" s="5">
        <f t="shared" si="14"/>
        <v>396781.41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701727.47</v>
      </c>
      <c r="J64" s="6">
        <v>0</v>
      </c>
      <c r="K64" s="5">
        <f t="shared" si="14"/>
        <v>701727.47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410898.74</v>
      </c>
      <c r="K65" s="5">
        <f t="shared" si="14"/>
        <v>410898.74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2020-09-10T17:57:59Z</dcterms:modified>
  <cp:category/>
  <cp:version/>
  <cp:contentType/>
  <cp:contentStatus/>
</cp:coreProperties>
</file>