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<sst xmlns="http://schemas.openxmlformats.org/spreadsheetml/2006/main" count="79" uniqueCount="78">
  <si>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</si>
  <si>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</si>
  <si>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</si>
  <si>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</si>
  <si>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</si>
  <si>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</si>
  <si>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</si>
  <si>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</si>
  <si>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</si>
  <si>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</si>
  <si>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</si>
  <si>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</si>
  <si>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</si>
  <si>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</si>
  <si>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</si>
  <si>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</si>
  <si>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</si>
  <si>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</si>
  <si>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</si>
  <si>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</si>
  <si>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</si>
  <si>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</si>
  <si>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</si>
  <si>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</si>
  <si>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</si>
  <si>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</si>
  <si>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</si>
  <si>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</si>
  <si>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</si>
  <si>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</si>
  <si>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</si>
  <si>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</si>
  <si>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</si>
  <si>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</si>
  <si>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</si>
  <si>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</si>
  <si>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</si>
  <si>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</si>
  <si>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</si>
  <si>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</si>
  <si>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</si>
  <si>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</si>
  <si>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</si>
  <si>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</si>
  <si>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</si>
  <si>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</si>
  <si>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</si>
  <si>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</si>
  <si>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</si>
  <si>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</si>
  <si>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</si>
  <si>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</si>
  <si>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</si>
  <si>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</si>
  <si>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</si>
  <si>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</si>
  <si>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</si>
  <si>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</si>
  <si>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</si>
  <si>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</si>
  <si>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</si>
  <si>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</si>
  <si>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</si>
  <si>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</si>
  <si>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</si>
  <si>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</si>
  <si>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</si>
  <si>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</si>
  <si>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</si>
  <si>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</si>
  <si>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</si>
  <si>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</si>
  <si>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</si>
  <si>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</si>
  <si>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</si>
  <si>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</si>
  <si>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30/09/20 - VENCIMENTO 07/10/20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</si>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</sst>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60539</v>
      </c>
      <c r="C7" s="10">
        <f>C8+C11</f>
        <v>76499</v>
      </c>
      <c r="D7" s="10">
        <f aca="true" t="shared" si="0" ref="D7:K7">D8+D11</f>
        <v>211787</v>
      </c>
      <c r="E7" s="10">
        <f t="shared" si="0"/>
        <v>196063</v>
      </c>
      <c r="F7" s="10">
        <f t="shared" si="0"/>
        <v>204937</v>
      </c>
      <c r="G7" s="10">
        <f t="shared" si="0"/>
        <v>100160</v>
      </c>
      <c r="H7" s="10">
        <f t="shared" si="0"/>
        <v>50210</v>
      </c>
      <c r="I7" s="10">
        <f t="shared" si="0"/>
        <v>89203</v>
      </c>
      <c r="J7" s="10">
        <f t="shared" si="0"/>
        <v>62859</v>
      </c>
      <c r="K7" s="10">
        <f t="shared" si="0"/>
        <v>154023</v>
      </c>
      <c r="L7" s="10">
        <f>SUM(B7:K7)</f>
        <v>1206280</v>
      </c>
      <c r="M7" s="11"/>
    </row>
    <row r="8" spans="1:13" ht="17.25" customHeight="1">
      <c r="A8" s="12" t="s">
        <v>18</v>
      </c>
      <c r="B8" s="13">
        <f>B9+B10</f>
        <v>4295</v>
      </c>
      <c r="C8" s="13">
        <f aca="true" t="shared" si="1" ref="C8:K8">C9+C10</f>
        <v>5563</v>
      </c>
      <c r="D8" s="13">
        <f t="shared" si="1"/>
        <v>14794</v>
      </c>
      <c r="E8" s="13">
        <f t="shared" si="1"/>
        <v>12773</v>
      </c>
      <c r="F8" s="13">
        <f t="shared" si="1"/>
        <v>12105</v>
      </c>
      <c r="G8" s="13">
        <f t="shared" si="1"/>
        <v>7382</v>
      </c>
      <c r="H8" s="13">
        <f t="shared" si="1"/>
        <v>3078</v>
      </c>
      <c r="I8" s="13">
        <f t="shared" si="1"/>
        <v>4525</v>
      </c>
      <c r="J8" s="13">
        <f t="shared" si="1"/>
        <v>3619</v>
      </c>
      <c r="K8" s="13">
        <f t="shared" si="1"/>
        <v>9136</v>
      </c>
      <c r="L8" s="13">
        <f>SUM(B8:K8)</f>
        <v>77270</v>
      </c>
      <c r="M8"/>
    </row>
    <row r="9" spans="1:13" ht="17.25" customHeight="1">
      <c r="A9" s="14" t="s">
        <v>19</v>
      </c>
      <c r="B9" s="15">
        <v>4294</v>
      </c>
      <c r="C9" s="15">
        <v>5563</v>
      </c>
      <c r="D9" s="15">
        <v>14794</v>
      </c>
      <c r="E9" s="15">
        <v>12773</v>
      </c>
      <c r="F9" s="15">
        <v>12105</v>
      </c>
      <c r="G9" s="15">
        <v>7382</v>
      </c>
      <c r="H9" s="15">
        <v>3078</v>
      </c>
      <c r="I9" s="15">
        <v>4525</v>
      </c>
      <c r="J9" s="15">
        <v>3619</v>
      </c>
      <c r="K9" s="15">
        <v>9136</v>
      </c>
      <c r="L9" s="13">
        <f>SUM(B9:K9)</f>
        <v>77269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56244</v>
      </c>
      <c r="C11" s="15">
        <v>70936</v>
      </c>
      <c r="D11" s="15">
        <v>196993</v>
      </c>
      <c r="E11" s="15">
        <v>183290</v>
      </c>
      <c r="F11" s="15">
        <v>192832</v>
      </c>
      <c r="G11" s="15">
        <v>92778</v>
      </c>
      <c r="H11" s="15">
        <v>47132</v>
      </c>
      <c r="I11" s="15">
        <v>84678</v>
      </c>
      <c r="J11" s="15">
        <v>59240</v>
      </c>
      <c r="K11" s="15">
        <v>144887</v>
      </c>
      <c r="L11" s="13">
        <f>SUM(B11:K11)</f>
        <v>1129010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1.356373315435359</v>
      </c>
      <c r="C15" s="22">
        <v>1.558573230735909</v>
      </c>
      <c r="D15" s="22">
        <v>1.572141145080747</v>
      </c>
      <c r="E15" s="22">
        <v>1.35257574286756</v>
      </c>
      <c r="F15" s="22">
        <v>1.554788970110183</v>
      </c>
      <c r="G15" s="22">
        <v>1.610720719325498</v>
      </c>
      <c r="H15" s="22">
        <v>1.587995376640664</v>
      </c>
      <c r="I15" s="22">
        <v>1.456798256986119</v>
      </c>
      <c r="J15" s="22">
        <v>1.646454892221631</v>
      </c>
      <c r="K15" s="22">
        <v>1.400156617388828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464352.14</v>
      </c>
      <c r="C17" s="25">
        <f aca="true" t="shared" si="2" ref="C17:K17">C18+C19+C20+C21+C22+C23+C24</f>
        <v>363850.36999999994</v>
      </c>
      <c r="D17" s="25">
        <f t="shared" si="2"/>
        <v>1212958.16</v>
      </c>
      <c r="E17" s="25">
        <f t="shared" si="2"/>
        <v>977952.61</v>
      </c>
      <c r="F17" s="25">
        <f t="shared" si="2"/>
        <v>1046234.6900000004</v>
      </c>
      <c r="G17" s="25">
        <f t="shared" si="2"/>
        <v>586617.1100000001</v>
      </c>
      <c r="H17" s="25">
        <f t="shared" si="2"/>
        <v>317903</v>
      </c>
      <c r="I17" s="25">
        <f t="shared" si="2"/>
        <v>425309.4799999999</v>
      </c>
      <c r="J17" s="25">
        <f t="shared" si="2"/>
        <v>370939.6699999999</v>
      </c>
      <c r="K17" s="25">
        <f t="shared" si="2"/>
        <v>624088.64</v>
      </c>
      <c r="L17" s="25">
        <f>L18+L19+L20+L21+L22+L23+L24</f>
        <v>6390205.869999999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348480.65</v>
      </c>
      <c r="C18" s="33">
        <f t="shared" si="3"/>
        <v>237269.3</v>
      </c>
      <c r="D18" s="33">
        <f t="shared" si="3"/>
        <v>782298.82</v>
      </c>
      <c r="E18" s="33">
        <f t="shared" si="3"/>
        <v>732412.94</v>
      </c>
      <c r="F18" s="33">
        <f t="shared" si="3"/>
        <v>677685.67</v>
      </c>
      <c r="G18" s="33">
        <f t="shared" si="3"/>
        <v>363951.39</v>
      </c>
      <c r="H18" s="33">
        <f t="shared" si="3"/>
        <v>201020.76</v>
      </c>
      <c r="I18" s="33">
        <f t="shared" si="3"/>
        <v>296626.74</v>
      </c>
      <c r="J18" s="33">
        <f t="shared" si="3"/>
        <v>225060.36</v>
      </c>
      <c r="K18" s="33">
        <f t="shared" si="3"/>
        <v>450255.44</v>
      </c>
      <c r="L18" s="33">
        <f aca="true" t="shared" si="4" ref="L18:L24">SUM(B18:K18)</f>
        <v>4315062.07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124189.2</v>
      </c>
      <c r="C19" s="33">
        <f t="shared" si="5"/>
        <v>132532.28</v>
      </c>
      <c r="D19" s="33">
        <f t="shared" si="5"/>
        <v>447585.34</v>
      </c>
      <c r="E19" s="33">
        <f t="shared" si="5"/>
        <v>258231.04</v>
      </c>
      <c r="F19" s="33">
        <f t="shared" si="5"/>
        <v>375972.53</v>
      </c>
      <c r="G19" s="33">
        <f t="shared" si="5"/>
        <v>222272.65</v>
      </c>
      <c r="H19" s="33">
        <f t="shared" si="5"/>
        <v>118199.28</v>
      </c>
      <c r="I19" s="33">
        <f t="shared" si="5"/>
        <v>135498.58</v>
      </c>
      <c r="J19" s="33">
        <f t="shared" si="5"/>
        <v>145491.37</v>
      </c>
      <c r="K19" s="33">
        <f t="shared" si="5"/>
        <v>180172.69</v>
      </c>
      <c r="L19" s="33">
        <f t="shared" si="4"/>
        <v>2140144.96</v>
      </c>
      <c r="M19"/>
    </row>
    <row r="20" spans="1:13" ht="17.25" customHeight="1">
      <c r="A20" s="27" t="s">
        <v>26</v>
      </c>
      <c r="B20" s="33">
        <v>1943.69</v>
      </c>
      <c r="C20" s="33">
        <v>5126.55</v>
      </c>
      <c r="D20" s="33">
        <v>19957.8</v>
      </c>
      <c r="E20" s="33">
        <v>17439.04</v>
      </c>
      <c r="F20" s="33">
        <v>24557.37</v>
      </c>
      <c r="G20" s="33">
        <v>16649.77</v>
      </c>
      <c r="H20" s="33">
        <v>7484.4</v>
      </c>
      <c r="I20" s="33">
        <v>4556.94</v>
      </c>
      <c r="J20" s="33">
        <v>8850.97</v>
      </c>
      <c r="K20" s="33">
        <v>13732.11</v>
      </c>
      <c r="L20" s="33">
        <f t="shared" si="4"/>
        <v>120298.64</v>
      </c>
      <c r="M20"/>
    </row>
    <row r="21" spans="1:13" ht="17.25" customHeight="1">
      <c r="A21" s="27" t="s">
        <v>27</v>
      </c>
      <c r="B21" s="33">
        <v>1367.86</v>
      </c>
      <c r="C21" s="29">
        <v>0</v>
      </c>
      <c r="D21" s="29">
        <v>2735.72</v>
      </c>
      <c r="E21" s="29">
        <v>0</v>
      </c>
      <c r="F21" s="33">
        <v>1367.86</v>
      </c>
      <c r="G21" s="29">
        <v>0</v>
      </c>
      <c r="H21" s="33">
        <v>1367.86</v>
      </c>
      <c r="I21" s="29">
        <v>1367.86</v>
      </c>
      <c r="J21" s="29">
        <v>2735.72</v>
      </c>
      <c r="K21" s="29">
        <v>0</v>
      </c>
      <c r="L21" s="33">
        <f t="shared" si="4"/>
        <v>10942.88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-122.9</v>
      </c>
      <c r="I23" s="33">
        <v>0</v>
      </c>
      <c r="J23" s="33">
        <v>0</v>
      </c>
      <c r="K23" s="33">
        <v>0</v>
      </c>
      <c r="L23" s="33">
        <f t="shared" si="4"/>
        <v>-122.9</v>
      </c>
      <c r="M23"/>
    </row>
    <row r="24" spans="1:13" ht="17.25" customHeight="1">
      <c r="A24" s="27" t="s">
        <v>74</v>
      </c>
      <c r="B24" s="33">
        <v>-11629.26</v>
      </c>
      <c r="C24" s="33">
        <v>-11077.76</v>
      </c>
      <c r="D24" s="33">
        <v>-39619.52</v>
      </c>
      <c r="E24" s="33">
        <v>-30130.41</v>
      </c>
      <c r="F24" s="33">
        <v>-33348.74</v>
      </c>
      <c r="G24" s="33">
        <v>-16256.7</v>
      </c>
      <c r="H24" s="33">
        <v>-10046.4</v>
      </c>
      <c r="I24" s="33">
        <v>-12740.64</v>
      </c>
      <c r="J24" s="33">
        <v>-11198.75</v>
      </c>
      <c r="K24" s="33">
        <v>-20071.6</v>
      </c>
      <c r="L24" s="33">
        <f t="shared" si="4"/>
        <v>-196119.78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-59164.64</v>
      </c>
      <c r="C27" s="33">
        <f t="shared" si="6"/>
        <v>-24477.2</v>
      </c>
      <c r="D27" s="33">
        <f t="shared" si="6"/>
        <v>-65093.6</v>
      </c>
      <c r="E27" s="33">
        <f t="shared" si="6"/>
        <v>-65386.02</v>
      </c>
      <c r="F27" s="33">
        <f t="shared" si="6"/>
        <v>-53262</v>
      </c>
      <c r="G27" s="33">
        <f t="shared" si="6"/>
        <v>-32480.8</v>
      </c>
      <c r="H27" s="33">
        <f t="shared" si="6"/>
        <v>-29329.1</v>
      </c>
      <c r="I27" s="33">
        <f t="shared" si="6"/>
        <v>-32695.79</v>
      </c>
      <c r="J27" s="33">
        <f t="shared" si="6"/>
        <v>-15923.6</v>
      </c>
      <c r="K27" s="33">
        <f t="shared" si="6"/>
        <v>-40198.4</v>
      </c>
      <c r="L27" s="33">
        <f aca="true" t="shared" si="7" ref="L27:L33">SUM(B27:K27)</f>
        <v>-418011.1499999999</v>
      </c>
      <c r="M27"/>
    </row>
    <row r="28" spans="1:13" ht="18.75" customHeight="1">
      <c r="A28" s="27" t="s">
        <v>30</v>
      </c>
      <c r="B28" s="33">
        <f>B29+B30+B31+B32</f>
        <v>-18893.6</v>
      </c>
      <c r="C28" s="33">
        <f aca="true" t="shared" si="8" ref="C28:K28">C29+C30+C31+C32</f>
        <v>-24477.2</v>
      </c>
      <c r="D28" s="33">
        <f t="shared" si="8"/>
        <v>-65093.6</v>
      </c>
      <c r="E28" s="33">
        <f t="shared" si="8"/>
        <v>-56201.2</v>
      </c>
      <c r="F28" s="33">
        <f t="shared" si="8"/>
        <v>-53262</v>
      </c>
      <c r="G28" s="33">
        <f t="shared" si="8"/>
        <v>-32480.8</v>
      </c>
      <c r="H28" s="33">
        <f t="shared" si="8"/>
        <v>-13543.2</v>
      </c>
      <c r="I28" s="33">
        <f t="shared" si="8"/>
        <v>-32695.79</v>
      </c>
      <c r="J28" s="33">
        <f t="shared" si="8"/>
        <v>-15923.6</v>
      </c>
      <c r="K28" s="33">
        <f t="shared" si="8"/>
        <v>-40198.4</v>
      </c>
      <c r="L28" s="33">
        <f t="shared" si="7"/>
        <v>-352769.38999999996</v>
      </c>
      <c r="M28"/>
    </row>
    <row r="29" spans="1:13" s="36" customFormat="1" ht="18.75" customHeight="1">
      <c r="A29" s="34" t="s">
        <v>58</v>
      </c>
      <c r="B29" s="33">
        <f>-ROUND((B9)*$E$3,2)</f>
        <v>-18893.6</v>
      </c>
      <c r="C29" s="33">
        <f aca="true" t="shared" si="9" ref="C29:K29">-ROUND((C9)*$E$3,2)</f>
        <v>-24477.2</v>
      </c>
      <c r="D29" s="33">
        <f t="shared" si="9"/>
        <v>-65093.6</v>
      </c>
      <c r="E29" s="33">
        <f t="shared" si="9"/>
        <v>-56201.2</v>
      </c>
      <c r="F29" s="33">
        <f t="shared" si="9"/>
        <v>-53262</v>
      </c>
      <c r="G29" s="33">
        <f t="shared" si="9"/>
        <v>-32480.8</v>
      </c>
      <c r="H29" s="33">
        <f t="shared" si="9"/>
        <v>-13543.2</v>
      </c>
      <c r="I29" s="33">
        <f t="shared" si="9"/>
        <v>-19910</v>
      </c>
      <c r="J29" s="33">
        <f t="shared" si="9"/>
        <v>-15923.6</v>
      </c>
      <c r="K29" s="33">
        <f t="shared" si="9"/>
        <v>-40198.4</v>
      </c>
      <c r="L29" s="33">
        <f t="shared" si="7"/>
        <v>-339983.6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-12780.16</v>
      </c>
      <c r="J32" s="17">
        <v>0</v>
      </c>
      <c r="K32" s="17">
        <v>0</v>
      </c>
      <c r="L32" s="33">
        <f t="shared" si="7"/>
        <v>-12780.16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-40271.04</v>
      </c>
      <c r="C33" s="38">
        <f t="shared" si="10"/>
        <v>0</v>
      </c>
      <c r="D33" s="38">
        <f t="shared" si="10"/>
        <v>0</v>
      </c>
      <c r="E33" s="38">
        <f t="shared" si="10"/>
        <v>-9184.82</v>
      </c>
      <c r="F33" s="38">
        <f t="shared" si="10"/>
        <v>0</v>
      </c>
      <c r="G33" s="38">
        <f t="shared" si="10"/>
        <v>0</v>
      </c>
      <c r="H33" s="38">
        <f t="shared" si="10"/>
        <v>-15785.9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-65241.76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-40271.04</v>
      </c>
      <c r="C35" s="17">
        <v>0</v>
      </c>
      <c r="D35" s="17">
        <v>0</v>
      </c>
      <c r="E35" s="33">
        <v>-9184.82</v>
      </c>
      <c r="F35" s="28">
        <v>0</v>
      </c>
      <c r="G35" s="28">
        <v>0</v>
      </c>
      <c r="H35" s="33">
        <v>-15785.9</v>
      </c>
      <c r="I35" s="17">
        <v>0</v>
      </c>
      <c r="J35" s="28">
        <v>0</v>
      </c>
      <c r="K35" s="17">
        <v>0</v>
      </c>
      <c r="L35" s="33">
        <f>SUM(B35:K35)</f>
        <v>-65241.76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405187.5</v>
      </c>
      <c r="C48" s="41">
        <f aca="true" t="shared" si="12" ref="C48:K48">IF(C17+C27+C40+C49&lt;0,0,C17+C27+C49)</f>
        <v>339373.1699999999</v>
      </c>
      <c r="D48" s="41">
        <f t="shared" si="12"/>
        <v>1147864.5599999998</v>
      </c>
      <c r="E48" s="41">
        <f t="shared" si="12"/>
        <v>912566.59</v>
      </c>
      <c r="F48" s="41">
        <f t="shared" si="12"/>
        <v>992972.6900000004</v>
      </c>
      <c r="G48" s="41">
        <f t="shared" si="12"/>
        <v>554136.31</v>
      </c>
      <c r="H48" s="41">
        <f t="shared" si="12"/>
        <v>288573.9</v>
      </c>
      <c r="I48" s="41">
        <f t="shared" si="12"/>
        <v>392613.68999999994</v>
      </c>
      <c r="J48" s="41">
        <f t="shared" si="12"/>
        <v>355016.06999999995</v>
      </c>
      <c r="K48" s="41">
        <f t="shared" si="12"/>
        <v>583890.24</v>
      </c>
      <c r="L48" s="42">
        <f>SUM(B48:K48)</f>
        <v>5972194.720000001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405187.5</v>
      </c>
      <c r="C54" s="41">
        <f aca="true" t="shared" si="14" ref="C54:J54">SUM(C55:C66)</f>
        <v>339373.17</v>
      </c>
      <c r="D54" s="41">
        <f t="shared" si="14"/>
        <v>1147864.56</v>
      </c>
      <c r="E54" s="41">
        <f t="shared" si="14"/>
        <v>912566.59</v>
      </c>
      <c r="F54" s="41">
        <f t="shared" si="14"/>
        <v>992972.7</v>
      </c>
      <c r="G54" s="41">
        <f t="shared" si="14"/>
        <v>554136.32</v>
      </c>
      <c r="H54" s="41">
        <f t="shared" si="14"/>
        <v>288573.89</v>
      </c>
      <c r="I54" s="41">
        <f>SUM(I55:I69)</f>
        <v>392613.68999999994</v>
      </c>
      <c r="J54" s="41">
        <f t="shared" si="14"/>
        <v>355016.06999999995</v>
      </c>
      <c r="K54" s="41">
        <f>SUM(K55:K68)</f>
        <v>583890.23</v>
      </c>
      <c r="L54" s="46">
        <f>SUM(B54:K54)</f>
        <v>5972194.720000001</v>
      </c>
      <c r="M54" s="40"/>
    </row>
    <row r="55" spans="1:13" ht="18.75" customHeight="1">
      <c r="A55" s="47" t="s">
        <v>51</v>
      </c>
      <c r="B55" s="48">
        <v>405187.5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405187.5</v>
      </c>
      <c r="M55" s="40"/>
    </row>
    <row r="56" spans="1:12" ht="18.75" customHeight="1">
      <c r="A56" s="47" t="s">
        <v>61</v>
      </c>
      <c r="B56" s="17">
        <v>0</v>
      </c>
      <c r="C56" s="48">
        <v>302449.37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302449.37</v>
      </c>
    </row>
    <row r="57" spans="1:12" ht="18.75" customHeight="1">
      <c r="A57" s="47" t="s">
        <v>62</v>
      </c>
      <c r="B57" s="17">
        <v>0</v>
      </c>
      <c r="C57" s="48">
        <v>36923.8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36923.8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1147864.56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1147864.56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912566.59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912566.59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992972.7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992972.7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554136.32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554136.32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288573.89</v>
      </c>
      <c r="I62" s="17">
        <v>0</v>
      </c>
      <c r="J62" s="17">
        <v>0</v>
      </c>
      <c r="K62" s="17">
        <v>0</v>
      </c>
      <c r="L62" s="46">
        <f t="shared" si="15"/>
        <v>288573.89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355016.06999999995</v>
      </c>
      <c r="K64" s="17">
        <v>0</v>
      </c>
      <c r="L64" s="46">
        <f t="shared" si="15"/>
        <v>355016.06999999995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324876.52</v>
      </c>
      <c r="L65" s="46">
        <f t="shared" si="15"/>
        <v>324876.52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259013.71</v>
      </c>
      <c r="L66" s="46">
        <f t="shared" si="15"/>
        <v>259013.71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392613.68999999994</v>
      </c>
      <c r="J69" s="53">
        <v>0</v>
      </c>
      <c r="K69" s="53">
        <v>0</v>
      </c>
      <c r="L69" s="51">
        <f>SUM(B69:K69)</f>
        <v>392613.68999999994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2020-10-06T17:54:40Z</dcterms:modified>
  <cp:category/>
  <cp:version/>
  <cp:contentType/>
  <cp:contentStatus/>
</cp:coreProperties>
</file>