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<sst xmlns="http://schemas.openxmlformats.org/spreadsheetml/2006/main" count="79" uniqueCount="78">
  <si>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</si>
  <si>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</si>
  <si>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</si>
  <si>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</si>
  <si>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</si>
  <si>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</si>
  <si>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</si>
  <si>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</si>
  <si>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</si>
  <si>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</si>
  <si>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</si>
  <si>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</si>
  <si>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</si>
  <si>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</si>
  <si>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</si>
  <si>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</si>
  <si>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</si>
  <si>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</si>
  <si>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</si>
  <si>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</si>
  <si>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</si>
  <si>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</si>
  <si>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</si>
  <si>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</si>
  <si>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</si>
  <si>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</si>
  <si>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</si>
  <si>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</si>
  <si>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</si>
  <si>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</si>
  <si>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</si>
  <si>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</si>
  <si>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</si>
  <si>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</si>
  <si>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</si>
  <si>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</si>
  <si>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</si>
  <si>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</si>
  <si>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</si>
  <si>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</si>
  <si>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</si>
  <si>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</si>
  <si>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</si>
  <si>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</si>
  <si>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</si>
  <si>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</si>
  <si>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</si>
  <si>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</si>
  <si>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</si>
  <si>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</si>
  <si>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</si>
  <si>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</si>
  <si>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</si>
  <si>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</si>
  <si>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</si>
  <si>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</si>
  <si>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</si>
  <si>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</si>
  <si>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</si>
  <si>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</si>
  <si>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</si>
  <si>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</si>
  <si>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</si>
  <si>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</si>
  <si>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</si>
  <si>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</si>
  <si>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</si>
  <si>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</si>
  <si>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</si>
  <si>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</si>
  <si>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</si>
  <si>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</si>
  <si>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</si>
  <si>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</si>
  <si>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</si>
  <si>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</si>
  <si>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28/09/20 - VENCIMENTO 05/10/20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</si>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</sst>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56930</v>
      </c>
      <c r="C7" s="10">
        <f>C8+C11</f>
        <v>69637</v>
      </c>
      <c r="D7" s="10">
        <f aca="true" t="shared" si="0" ref="D7:K7">D8+D11</f>
        <v>193804</v>
      </c>
      <c r="E7" s="10">
        <f t="shared" si="0"/>
        <v>181500</v>
      </c>
      <c r="F7" s="10">
        <f t="shared" si="0"/>
        <v>189860</v>
      </c>
      <c r="G7" s="10">
        <f t="shared" si="0"/>
        <v>93008</v>
      </c>
      <c r="H7" s="10">
        <f t="shared" si="0"/>
        <v>46361</v>
      </c>
      <c r="I7" s="10">
        <f t="shared" si="0"/>
        <v>84105</v>
      </c>
      <c r="J7" s="10">
        <f t="shared" si="0"/>
        <v>57748</v>
      </c>
      <c r="K7" s="10">
        <f t="shared" si="0"/>
        <v>141816</v>
      </c>
      <c r="L7" s="10">
        <f>SUM(B7:K7)</f>
        <v>1114769</v>
      </c>
      <c r="M7" s="11"/>
    </row>
    <row r="8" spans="1:13" ht="17.25" customHeight="1">
      <c r="A8" s="12" t="s">
        <v>18</v>
      </c>
      <c r="B8" s="13">
        <f>B9+B10</f>
        <v>4320</v>
      </c>
      <c r="C8" s="13">
        <f aca="true" t="shared" si="1" ref="C8:K8">C9+C10</f>
        <v>5102</v>
      </c>
      <c r="D8" s="13">
        <f t="shared" si="1"/>
        <v>14531</v>
      </c>
      <c r="E8" s="13">
        <f t="shared" si="1"/>
        <v>12667</v>
      </c>
      <c r="F8" s="13">
        <f t="shared" si="1"/>
        <v>12452</v>
      </c>
      <c r="G8" s="13">
        <f t="shared" si="1"/>
        <v>7000</v>
      </c>
      <c r="H8" s="13">
        <f t="shared" si="1"/>
        <v>3075</v>
      </c>
      <c r="I8" s="13">
        <f t="shared" si="1"/>
        <v>4476</v>
      </c>
      <c r="J8" s="13">
        <f t="shared" si="1"/>
        <v>3485</v>
      </c>
      <c r="K8" s="13">
        <f t="shared" si="1"/>
        <v>8910</v>
      </c>
      <c r="L8" s="13">
        <f>SUM(B8:K8)</f>
        <v>76018</v>
      </c>
      <c r="M8"/>
    </row>
    <row r="9" spans="1:13" ht="17.25" customHeight="1">
      <c r="A9" s="14" t="s">
        <v>19</v>
      </c>
      <c r="B9" s="15">
        <v>4320</v>
      </c>
      <c r="C9" s="15">
        <v>5102</v>
      </c>
      <c r="D9" s="15">
        <v>14531</v>
      </c>
      <c r="E9" s="15">
        <v>12667</v>
      </c>
      <c r="F9" s="15">
        <v>12452</v>
      </c>
      <c r="G9" s="15">
        <v>7000</v>
      </c>
      <c r="H9" s="15">
        <v>3074</v>
      </c>
      <c r="I9" s="15">
        <v>4476</v>
      </c>
      <c r="J9" s="15">
        <v>3485</v>
      </c>
      <c r="K9" s="15">
        <v>8910</v>
      </c>
      <c r="L9" s="13">
        <f>SUM(B9:K9)</f>
        <v>76017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52610</v>
      </c>
      <c r="C11" s="15">
        <v>64535</v>
      </c>
      <c r="D11" s="15">
        <v>179273</v>
      </c>
      <c r="E11" s="15">
        <v>168833</v>
      </c>
      <c r="F11" s="15">
        <v>177408</v>
      </c>
      <c r="G11" s="15">
        <v>86008</v>
      </c>
      <c r="H11" s="15">
        <v>43286</v>
      </c>
      <c r="I11" s="15">
        <v>79629</v>
      </c>
      <c r="J11" s="15">
        <v>54263</v>
      </c>
      <c r="K11" s="15">
        <v>132906</v>
      </c>
      <c r="L11" s="13">
        <f>SUM(B11:K11)</f>
        <v>1038751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1.430104442400824</v>
      </c>
      <c r="C15" s="22">
        <v>1.687586802158012</v>
      </c>
      <c r="D15" s="22">
        <v>1.638775118677304</v>
      </c>
      <c r="E15" s="22">
        <v>1.445244452532219</v>
      </c>
      <c r="F15" s="22">
        <v>1.654737637365201</v>
      </c>
      <c r="G15" s="22">
        <v>1.709504002848784</v>
      </c>
      <c r="H15" s="22">
        <v>1.725267635097246</v>
      </c>
      <c r="I15" s="22">
        <v>1.531325703061453</v>
      </c>
      <c r="J15" s="22">
        <v>1.77279162497004</v>
      </c>
      <c r="K15" s="22">
        <v>1.50724565766212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460204.99999999994</v>
      </c>
      <c r="C17" s="25">
        <f aca="true" t="shared" si="2" ref="C17:K17">C18+C19+C20+C21+C22+C23+C24</f>
        <v>358631.75999999995</v>
      </c>
      <c r="D17" s="25">
        <f t="shared" si="2"/>
        <v>1153018.3599999999</v>
      </c>
      <c r="E17" s="25">
        <f t="shared" si="2"/>
        <v>966587.3999999999</v>
      </c>
      <c r="F17" s="25">
        <f t="shared" si="2"/>
        <v>1031054.89</v>
      </c>
      <c r="G17" s="25">
        <f t="shared" si="2"/>
        <v>578209.06</v>
      </c>
      <c r="H17" s="25">
        <f t="shared" si="2"/>
        <v>319220.14999999997</v>
      </c>
      <c r="I17" s="25">
        <f t="shared" si="2"/>
        <v>421281.55999999994</v>
      </c>
      <c r="J17" s="25">
        <f t="shared" si="2"/>
        <v>367501.88</v>
      </c>
      <c r="K17" s="25">
        <f t="shared" si="2"/>
        <v>618476.6000000001</v>
      </c>
      <c r="L17" s="25">
        <f>L18+L19+L20+L21+L22+L23+L24</f>
        <v>6274186.659999999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327706.16</v>
      </c>
      <c r="C18" s="33">
        <f t="shared" si="3"/>
        <v>215986.12</v>
      </c>
      <c r="D18" s="33">
        <f t="shared" si="3"/>
        <v>715873.22</v>
      </c>
      <c r="E18" s="33">
        <f t="shared" si="3"/>
        <v>678011.4</v>
      </c>
      <c r="F18" s="33">
        <f t="shared" si="3"/>
        <v>627829.05</v>
      </c>
      <c r="G18" s="33">
        <f t="shared" si="3"/>
        <v>337963.17</v>
      </c>
      <c r="H18" s="33">
        <f t="shared" si="3"/>
        <v>185610.9</v>
      </c>
      <c r="I18" s="33">
        <f t="shared" si="3"/>
        <v>279674.36</v>
      </c>
      <c r="J18" s="33">
        <f t="shared" si="3"/>
        <v>206760.94</v>
      </c>
      <c r="K18" s="33">
        <f t="shared" si="3"/>
        <v>414570.71</v>
      </c>
      <c r="L18" s="33">
        <f aca="true" t="shared" si="4" ref="L18:L24">SUM(B18:K18)</f>
        <v>3989986.03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140947.88</v>
      </c>
      <c r="C19" s="33">
        <f t="shared" si="5"/>
        <v>148509.21</v>
      </c>
      <c r="D19" s="33">
        <f t="shared" si="5"/>
        <v>457282</v>
      </c>
      <c r="E19" s="33">
        <f t="shared" si="5"/>
        <v>301880.81</v>
      </c>
      <c r="F19" s="33">
        <f t="shared" si="5"/>
        <v>411063.31</v>
      </c>
      <c r="G19" s="33">
        <f t="shared" si="5"/>
        <v>239786.22</v>
      </c>
      <c r="H19" s="33">
        <f t="shared" si="5"/>
        <v>134617.58</v>
      </c>
      <c r="I19" s="33">
        <f t="shared" si="5"/>
        <v>148598.18</v>
      </c>
      <c r="J19" s="33">
        <f t="shared" si="5"/>
        <v>159783.12</v>
      </c>
      <c r="K19" s="33">
        <f t="shared" si="5"/>
        <v>210289.19</v>
      </c>
      <c r="L19" s="33">
        <f t="shared" si="4"/>
        <v>2352757.5</v>
      </c>
      <c r="M19"/>
    </row>
    <row r="20" spans="1:13" ht="17.25" customHeight="1">
      <c r="A20" s="27" t="s">
        <v>26</v>
      </c>
      <c r="B20" s="33">
        <v>1812.23</v>
      </c>
      <c r="C20" s="33">
        <v>5214.19</v>
      </c>
      <c r="D20" s="33">
        <v>17658.2</v>
      </c>
      <c r="E20" s="33">
        <v>16825.6</v>
      </c>
      <c r="F20" s="33">
        <v>24184.77</v>
      </c>
      <c r="G20" s="33">
        <v>16716.37</v>
      </c>
      <c r="H20" s="33">
        <v>7742.88</v>
      </c>
      <c r="I20" s="33">
        <v>4381.67</v>
      </c>
      <c r="J20" s="33">
        <v>9420.59</v>
      </c>
      <c r="K20" s="33">
        <v>13688.3</v>
      </c>
      <c r="L20" s="33">
        <f t="shared" si="4"/>
        <v>117644.8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0</v>
      </c>
      <c r="L21" s="33">
        <f t="shared" si="4"/>
        <v>10943.92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-2222.46</v>
      </c>
      <c r="E23" s="33">
        <v>0</v>
      </c>
      <c r="F23" s="33">
        <v>-113.83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-2336.29</v>
      </c>
      <c r="M23"/>
    </row>
    <row r="24" spans="1:13" ht="17.25" customHeight="1">
      <c r="A24" s="27" t="s">
        <v>74</v>
      </c>
      <c r="B24" s="33">
        <v>-11629.26</v>
      </c>
      <c r="C24" s="33">
        <v>-11077.76</v>
      </c>
      <c r="D24" s="33">
        <v>-38308.58</v>
      </c>
      <c r="E24" s="33">
        <v>-30130.41</v>
      </c>
      <c r="F24" s="33">
        <v>-33276.4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-194809.30000000002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-59278.9</v>
      </c>
      <c r="C27" s="33">
        <f t="shared" si="6"/>
        <v>-22448.8</v>
      </c>
      <c r="D27" s="33">
        <f t="shared" si="6"/>
        <v>-63936.4</v>
      </c>
      <c r="E27" s="33">
        <f t="shared" si="6"/>
        <v>-64919.8</v>
      </c>
      <c r="F27" s="33">
        <f t="shared" si="6"/>
        <v>-54788.8</v>
      </c>
      <c r="G27" s="33">
        <f t="shared" si="6"/>
        <v>-30800</v>
      </c>
      <c r="H27" s="33">
        <f t="shared" si="6"/>
        <v>-29311.32</v>
      </c>
      <c r="I27" s="33">
        <f t="shared" si="6"/>
        <v>-31869.49</v>
      </c>
      <c r="J27" s="33">
        <f t="shared" si="6"/>
        <v>-15334</v>
      </c>
      <c r="K27" s="33">
        <f t="shared" si="6"/>
        <v>-39204</v>
      </c>
      <c r="L27" s="33">
        <f aca="true" t="shared" si="7" ref="L27:L33">SUM(B27:K27)</f>
        <v>-411891.51</v>
      </c>
      <c r="M27"/>
    </row>
    <row r="28" spans="1:13" ht="18.75" customHeight="1">
      <c r="A28" s="27" t="s">
        <v>30</v>
      </c>
      <c r="B28" s="33">
        <f>B29+B30+B31+B32</f>
        <v>-19008</v>
      </c>
      <c r="C28" s="33">
        <f aca="true" t="shared" si="8" ref="C28:K28">C29+C30+C31+C32</f>
        <v>-22448.8</v>
      </c>
      <c r="D28" s="33">
        <f t="shared" si="8"/>
        <v>-63936.4</v>
      </c>
      <c r="E28" s="33">
        <f t="shared" si="8"/>
        <v>-55734.8</v>
      </c>
      <c r="F28" s="33">
        <f t="shared" si="8"/>
        <v>-54788.8</v>
      </c>
      <c r="G28" s="33">
        <f t="shared" si="8"/>
        <v>-30800</v>
      </c>
      <c r="H28" s="33">
        <f t="shared" si="8"/>
        <v>-13525.6</v>
      </c>
      <c r="I28" s="33">
        <f t="shared" si="8"/>
        <v>-31869.49</v>
      </c>
      <c r="J28" s="33">
        <f t="shared" si="8"/>
        <v>-15334</v>
      </c>
      <c r="K28" s="33">
        <f t="shared" si="8"/>
        <v>-39204</v>
      </c>
      <c r="L28" s="33">
        <f t="shared" si="7"/>
        <v>-346649.89</v>
      </c>
      <c r="M28"/>
    </row>
    <row r="29" spans="1:13" s="36" customFormat="1" ht="18.75" customHeight="1">
      <c r="A29" s="34" t="s">
        <v>58</v>
      </c>
      <c r="B29" s="33">
        <f>-ROUND((B9)*$E$3,2)</f>
        <v>-19008</v>
      </c>
      <c r="C29" s="33">
        <f aca="true" t="shared" si="9" ref="C29:K29">-ROUND((C9)*$E$3,2)</f>
        <v>-22448.8</v>
      </c>
      <c r="D29" s="33">
        <f t="shared" si="9"/>
        <v>-63936.4</v>
      </c>
      <c r="E29" s="33">
        <f t="shared" si="9"/>
        <v>-55734.8</v>
      </c>
      <c r="F29" s="33">
        <f t="shared" si="9"/>
        <v>-54788.8</v>
      </c>
      <c r="G29" s="33">
        <f t="shared" si="9"/>
        <v>-30800</v>
      </c>
      <c r="H29" s="33">
        <f t="shared" si="9"/>
        <v>-13525.6</v>
      </c>
      <c r="I29" s="33">
        <f t="shared" si="9"/>
        <v>-19694.4</v>
      </c>
      <c r="J29" s="33">
        <f t="shared" si="9"/>
        <v>-15334</v>
      </c>
      <c r="K29" s="33">
        <f t="shared" si="9"/>
        <v>-39204</v>
      </c>
      <c r="L29" s="33">
        <f t="shared" si="7"/>
        <v>-334474.8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-12158.2</v>
      </c>
      <c r="J32" s="17">
        <v>0</v>
      </c>
      <c r="K32" s="17">
        <v>0</v>
      </c>
      <c r="L32" s="33">
        <f t="shared" si="7"/>
        <v>-12158.2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400926.0999999999</v>
      </c>
      <c r="C48" s="41">
        <f aca="true" t="shared" si="12" ref="C48:K48">IF(C17+C27+C40+C49&lt;0,0,C17+C27+C49)</f>
        <v>336182.95999999996</v>
      </c>
      <c r="D48" s="41">
        <f t="shared" si="12"/>
        <v>1089081.96</v>
      </c>
      <c r="E48" s="41">
        <f t="shared" si="12"/>
        <v>901667.5999999999</v>
      </c>
      <c r="F48" s="41">
        <f t="shared" si="12"/>
        <v>976266.09</v>
      </c>
      <c r="G48" s="41">
        <f t="shared" si="12"/>
        <v>547409.06</v>
      </c>
      <c r="H48" s="41">
        <f t="shared" si="12"/>
        <v>289908.82999999996</v>
      </c>
      <c r="I48" s="41">
        <f t="shared" si="12"/>
        <v>389412.06999999995</v>
      </c>
      <c r="J48" s="41">
        <f t="shared" si="12"/>
        <v>352167.88</v>
      </c>
      <c r="K48" s="41">
        <f t="shared" si="12"/>
        <v>579272.6000000001</v>
      </c>
      <c r="L48" s="42">
        <f>SUM(B48:K48)</f>
        <v>5862295.15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400926.09</v>
      </c>
      <c r="C54" s="41">
        <f aca="true" t="shared" si="14" ref="C54:J54">SUM(C55:C66)</f>
        <v>336182.95</v>
      </c>
      <c r="D54" s="41">
        <f t="shared" si="14"/>
        <v>1089081.95</v>
      </c>
      <c r="E54" s="41">
        <f t="shared" si="14"/>
        <v>901667.61</v>
      </c>
      <c r="F54" s="41">
        <f t="shared" si="14"/>
        <v>976266.09</v>
      </c>
      <c r="G54" s="41">
        <f t="shared" si="14"/>
        <v>547409.06</v>
      </c>
      <c r="H54" s="41">
        <f t="shared" si="14"/>
        <v>289908.83</v>
      </c>
      <c r="I54" s="41">
        <f>SUM(I55:I69)</f>
        <v>389412.06999999995</v>
      </c>
      <c r="J54" s="41">
        <f t="shared" si="14"/>
        <v>352167.88</v>
      </c>
      <c r="K54" s="41">
        <f>SUM(K55:K68)</f>
        <v>579272.61</v>
      </c>
      <c r="L54" s="46">
        <f>SUM(B54:K54)</f>
        <v>5862295.140000001</v>
      </c>
      <c r="M54" s="40"/>
    </row>
    <row r="55" spans="1:13" ht="18.75" customHeight="1">
      <c r="A55" s="47" t="s">
        <v>51</v>
      </c>
      <c r="B55" s="48">
        <v>400926.09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400926.09</v>
      </c>
      <c r="M55" s="40"/>
    </row>
    <row r="56" spans="1:12" ht="18.75" customHeight="1">
      <c r="A56" s="47" t="s">
        <v>61</v>
      </c>
      <c r="B56" s="17">
        <v>0</v>
      </c>
      <c r="C56" s="48">
        <v>293554.95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293554.95</v>
      </c>
    </row>
    <row r="57" spans="1:12" ht="18.75" customHeight="1">
      <c r="A57" s="47" t="s">
        <v>62</v>
      </c>
      <c r="B57" s="17">
        <v>0</v>
      </c>
      <c r="C57" s="48">
        <v>42628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42628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1089081.95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1089081.95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901667.61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901667.61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976266.09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976266.09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547409.06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547409.06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289908.83</v>
      </c>
      <c r="I62" s="17">
        <v>0</v>
      </c>
      <c r="J62" s="17">
        <v>0</v>
      </c>
      <c r="K62" s="17">
        <v>0</v>
      </c>
      <c r="L62" s="46">
        <f t="shared" si="15"/>
        <v>289908.83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352167.88</v>
      </c>
      <c r="K64" s="17">
        <v>0</v>
      </c>
      <c r="L64" s="46">
        <f t="shared" si="15"/>
        <v>352167.88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322423.13</v>
      </c>
      <c r="L65" s="46">
        <f t="shared" si="15"/>
        <v>322423.13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256849.48</v>
      </c>
      <c r="L66" s="46">
        <f t="shared" si="15"/>
        <v>256849.48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389412.06999999995</v>
      </c>
      <c r="J69" s="53">
        <v>0</v>
      </c>
      <c r="K69" s="53">
        <v>0</v>
      </c>
      <c r="L69" s="51">
        <f>SUM(B69:K69)</f>
        <v>389412.06999999995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2020-10-02T17:37:34Z</dcterms:modified>
  <cp:category/>
  <cp:version/>
  <cp:contentType/>
  <cp:contentStatus/>
</cp:coreProperties>
</file>