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<sst xmlns="http://schemas.openxmlformats.org/spreadsheetml/2006/main" count="79" uniqueCount="78">
  <si>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</si>
  <si>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</si>
  <si>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</si>
  <si>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</si>
  <si>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</si>
  <si>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</si>
  <si>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</si>
  <si>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</si>
  <si>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</si>
  <si>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</si>
  <si>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</si>
  <si>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</si>
  <si>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</si>
  <si>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</si>
  <si>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</si>
  <si>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</si>
  <si>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</si>
  <si>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</si>
  <si>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</si>
  <si>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</si>
  <si>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</si>
  <si>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</si>
  <si>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</si>
  <si>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</si>
  <si>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</si>
  <si>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</si>
  <si>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</si>
  <si>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</si>
  <si>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</si>
  <si>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</si>
  <si>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</si>
  <si>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</si>
  <si>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</si>
  <si>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</si>
  <si>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</si>
  <si>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</si>
  <si>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</si>
  <si>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</si>
  <si>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</si>
  <si>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</si>
  <si>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</si>
  <si>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</si>
  <si>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</si>
  <si>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</si>
  <si>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</si>
  <si>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</si>
  <si>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</si>
  <si>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</si>
  <si>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</si>
  <si>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</si>
  <si>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</si>
  <si>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</si>
  <si>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</si>
  <si>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</si>
  <si>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</si>
  <si>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</si>
  <si>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</si>
  <si>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</si>
  <si>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</si>
  <si>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</si>
  <si>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</si>
  <si>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</si>
  <si>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</si>
  <si>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</si>
  <si>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</si>
  <si>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</si>
  <si>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</si>
  <si>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</si>
  <si>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</si>
  <si>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</si>
  <si>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</si>
  <si>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</si>
  <si>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</si>
  <si>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</si>
  <si>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</si>
  <si>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</si>
  <si>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26/09/20 - VENCIMENTO 02/10/20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</si>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</sst>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33169</v>
      </c>
      <c r="C7" s="10">
        <f>C8+C11</f>
        <v>45110</v>
      </c>
      <c r="D7" s="10">
        <f aca="true" t="shared" si="0" ref="D7:K7">D8+D11</f>
        <v>129539</v>
      </c>
      <c r="E7" s="10">
        <f t="shared" si="0"/>
        <v>128203</v>
      </c>
      <c r="F7" s="10">
        <f t="shared" si="0"/>
        <v>127537</v>
      </c>
      <c r="G7" s="10">
        <f t="shared" si="0"/>
        <v>54105</v>
      </c>
      <c r="H7" s="10">
        <f t="shared" si="0"/>
        <v>23921</v>
      </c>
      <c r="I7" s="10">
        <f t="shared" si="0"/>
        <v>51207</v>
      </c>
      <c r="J7" s="10">
        <f t="shared" si="0"/>
        <v>30517</v>
      </c>
      <c r="K7" s="10">
        <f t="shared" si="0"/>
        <v>89527</v>
      </c>
      <c r="L7" s="10">
        <f>SUM(B7:K7)</f>
        <v>712835</v>
      </c>
      <c r="M7" s="11"/>
    </row>
    <row r="8" spans="1:13" ht="17.25" customHeight="1">
      <c r="A8" s="12" t="s">
        <v>18</v>
      </c>
      <c r="B8" s="13">
        <f>B9+B10</f>
        <v>3197</v>
      </c>
      <c r="C8" s="13">
        <f aca="true" t="shared" si="1" ref="C8:K8">C9+C10</f>
        <v>3834</v>
      </c>
      <c r="D8" s="13">
        <f t="shared" si="1"/>
        <v>11919</v>
      </c>
      <c r="E8" s="13">
        <f t="shared" si="1"/>
        <v>11243</v>
      </c>
      <c r="F8" s="13">
        <f t="shared" si="1"/>
        <v>10240</v>
      </c>
      <c r="G8" s="13">
        <f t="shared" si="1"/>
        <v>4932</v>
      </c>
      <c r="H8" s="13">
        <f t="shared" si="1"/>
        <v>1820</v>
      </c>
      <c r="I8" s="13">
        <f t="shared" si="1"/>
        <v>2969</v>
      </c>
      <c r="J8" s="13">
        <f t="shared" si="1"/>
        <v>2010</v>
      </c>
      <c r="K8" s="13">
        <f t="shared" si="1"/>
        <v>6518</v>
      </c>
      <c r="L8" s="13">
        <f>SUM(B8:K8)</f>
        <v>58682</v>
      </c>
      <c r="M8"/>
    </row>
    <row r="9" spans="1:13" ht="17.25" customHeight="1">
      <c r="A9" s="14" t="s">
        <v>19</v>
      </c>
      <c r="B9" s="15">
        <v>3193</v>
      </c>
      <c r="C9" s="15">
        <v>3834</v>
      </c>
      <c r="D9" s="15">
        <v>11919</v>
      </c>
      <c r="E9" s="15">
        <v>11243</v>
      </c>
      <c r="F9" s="15">
        <v>10240</v>
      </c>
      <c r="G9" s="15">
        <v>4932</v>
      </c>
      <c r="H9" s="15">
        <v>1820</v>
      </c>
      <c r="I9" s="15">
        <v>2969</v>
      </c>
      <c r="J9" s="15">
        <v>2010</v>
      </c>
      <c r="K9" s="15">
        <v>6518</v>
      </c>
      <c r="L9" s="13">
        <f>SUM(B9:K9)</f>
        <v>58678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29972</v>
      </c>
      <c r="C11" s="15">
        <v>41276</v>
      </c>
      <c r="D11" s="15">
        <v>117620</v>
      </c>
      <c r="E11" s="15">
        <v>116960</v>
      </c>
      <c r="F11" s="15">
        <v>117297</v>
      </c>
      <c r="G11" s="15">
        <v>49173</v>
      </c>
      <c r="H11" s="15">
        <v>22101</v>
      </c>
      <c r="I11" s="15">
        <v>48238</v>
      </c>
      <c r="J11" s="15">
        <v>28507</v>
      </c>
      <c r="K11" s="15">
        <v>83009</v>
      </c>
      <c r="L11" s="13">
        <f>SUM(B11:K11)</f>
        <v>654153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1.397853774405112</v>
      </c>
      <c r="C15" s="22">
        <v>1.571959569702591</v>
      </c>
      <c r="D15" s="22">
        <v>1.566955017586101</v>
      </c>
      <c r="E15" s="22">
        <v>1.367885428722717</v>
      </c>
      <c r="F15" s="22">
        <v>1.556000076250198</v>
      </c>
      <c r="G15" s="22">
        <v>1.562824154176481</v>
      </c>
      <c r="H15" s="22">
        <v>1.695497909568174</v>
      </c>
      <c r="I15" s="22">
        <v>1.410480532052269</v>
      </c>
      <c r="J15" s="22">
        <v>1.678569562572863</v>
      </c>
      <c r="K15" s="22">
        <v>1.381054476639697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257245.37999999995</v>
      </c>
      <c r="C17" s="25">
        <f aca="true" t="shared" si="2" ref="C17:K17">C18+C19+C20+C21+C22+C23+C24</f>
        <v>212803.59999999998</v>
      </c>
      <c r="D17" s="25">
        <f t="shared" si="2"/>
        <v>727746.3499999999</v>
      </c>
      <c r="E17" s="25">
        <f t="shared" si="2"/>
        <v>638876.52</v>
      </c>
      <c r="F17" s="25">
        <f t="shared" si="2"/>
        <v>643227.44</v>
      </c>
      <c r="G17" s="25">
        <f t="shared" si="2"/>
        <v>300844.02999999997</v>
      </c>
      <c r="H17" s="25">
        <f t="shared" si="2"/>
        <v>160014.67999999996</v>
      </c>
      <c r="I17" s="25">
        <f t="shared" si="2"/>
        <v>233059.32</v>
      </c>
      <c r="J17" s="25">
        <f t="shared" si="2"/>
        <v>180463.79</v>
      </c>
      <c r="K17" s="25">
        <f t="shared" si="2"/>
        <v>349963.71</v>
      </c>
      <c r="L17" s="25">
        <f>L18+L19+L20+L21+L22+L23+L24</f>
        <v>3704244.82</v>
      </c>
      <c r="M17"/>
    </row>
    <row r="18" spans="1:13" ht="17.25" customHeight="1">
      <c r="A18" s="26" t="s">
        <v>24</v>
      </c>
      <c r="B18" s="33">
        <f aca="true" t="shared" si="3" ref="B18:K18">ROUND(B13*B7,2)</f>
        <v>190930.71</v>
      </c>
      <c r="C18" s="33">
        <f t="shared" si="3"/>
        <v>139913.18</v>
      </c>
      <c r="D18" s="33">
        <f t="shared" si="3"/>
        <v>478491.16</v>
      </c>
      <c r="E18" s="33">
        <f t="shared" si="3"/>
        <v>478915.13</v>
      </c>
      <c r="F18" s="33">
        <f t="shared" si="3"/>
        <v>421739.35</v>
      </c>
      <c r="G18" s="33">
        <f t="shared" si="3"/>
        <v>196601.34</v>
      </c>
      <c r="H18" s="33">
        <f t="shared" si="3"/>
        <v>95770.12</v>
      </c>
      <c r="I18" s="33">
        <f t="shared" si="3"/>
        <v>170278.64</v>
      </c>
      <c r="J18" s="33">
        <f t="shared" si="3"/>
        <v>109263.07</v>
      </c>
      <c r="K18" s="33">
        <f t="shared" si="3"/>
        <v>261714.28</v>
      </c>
      <c r="L18" s="33">
        <f aca="true" t="shared" si="4" ref="L18:L24">SUM(B18:K18)</f>
        <v>2543616.98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75962.5</v>
      </c>
      <c r="C19" s="33">
        <f t="shared" si="5"/>
        <v>80024.68</v>
      </c>
      <c r="D19" s="33">
        <f t="shared" si="5"/>
        <v>271282.96</v>
      </c>
      <c r="E19" s="33">
        <f t="shared" si="5"/>
        <v>176185.9</v>
      </c>
      <c r="F19" s="33">
        <f t="shared" si="5"/>
        <v>234487.11</v>
      </c>
      <c r="G19" s="33">
        <f t="shared" si="5"/>
        <v>110651.98</v>
      </c>
      <c r="H19" s="33">
        <f t="shared" si="5"/>
        <v>66607.92</v>
      </c>
      <c r="I19" s="33">
        <f t="shared" si="5"/>
        <v>69896.07</v>
      </c>
      <c r="J19" s="33">
        <f t="shared" si="5"/>
        <v>74142.59</v>
      </c>
      <c r="K19" s="33">
        <f t="shared" si="5"/>
        <v>99727.4</v>
      </c>
      <c r="L19" s="33">
        <f t="shared" si="4"/>
        <v>1258969.11</v>
      </c>
      <c r="M19"/>
    </row>
    <row r="20" spans="1:13" ht="17.25" customHeight="1">
      <c r="A20" s="27" t="s">
        <v>26</v>
      </c>
      <c r="B20" s="33">
        <v>613.44</v>
      </c>
      <c r="C20" s="33">
        <v>3943.5</v>
      </c>
      <c r="D20" s="33">
        <v>15463.45</v>
      </c>
      <c r="E20" s="33">
        <v>13539.35</v>
      </c>
      <c r="F20" s="33">
        <v>18981.73</v>
      </c>
      <c r="G20" s="33">
        <v>9838.49</v>
      </c>
      <c r="H20" s="33">
        <v>6387.85</v>
      </c>
      <c r="I20" s="33">
        <v>4250.22</v>
      </c>
      <c r="J20" s="33">
        <v>5520.9</v>
      </c>
      <c r="K20" s="33">
        <v>8588.07</v>
      </c>
      <c r="L20" s="33">
        <f t="shared" si="4"/>
        <v>87127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0</v>
      </c>
      <c r="L21" s="33">
        <f t="shared" si="4"/>
        <v>10943.92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-1481.64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-1481.64</v>
      </c>
      <c r="M23"/>
    </row>
    <row r="24" spans="1:13" ht="17.25" customHeight="1">
      <c r="A24" s="27" t="s">
        <v>74</v>
      </c>
      <c r="B24" s="33">
        <v>-11629.26</v>
      </c>
      <c r="C24" s="33">
        <v>-11077.76</v>
      </c>
      <c r="D24" s="33">
        <v>-38745.56</v>
      </c>
      <c r="E24" s="33">
        <v>-29763.86</v>
      </c>
      <c r="F24" s="33">
        <v>-33348.74</v>
      </c>
      <c r="G24" s="33">
        <v>-16247.78</v>
      </c>
      <c r="H24" s="33">
        <v>-10119.2</v>
      </c>
      <c r="I24" s="33">
        <v>-12733.6</v>
      </c>
      <c r="J24" s="33">
        <v>-11198.75</v>
      </c>
      <c r="K24" s="33">
        <v>-20066.04</v>
      </c>
      <c r="L24" s="33">
        <f t="shared" si="4"/>
        <v>-194930.55000000002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-54320.100000000006</v>
      </c>
      <c r="C27" s="33">
        <f t="shared" si="6"/>
        <v>-16869.6</v>
      </c>
      <c r="D27" s="33">
        <f t="shared" si="6"/>
        <v>-52443.6</v>
      </c>
      <c r="E27" s="33">
        <f t="shared" si="6"/>
        <v>-58654.2</v>
      </c>
      <c r="F27" s="33">
        <f t="shared" si="6"/>
        <v>-45056</v>
      </c>
      <c r="G27" s="33">
        <f t="shared" si="6"/>
        <v>-21700.8</v>
      </c>
      <c r="H27" s="33">
        <f t="shared" si="6"/>
        <v>-23793.72</v>
      </c>
      <c r="I27" s="33">
        <f t="shared" si="6"/>
        <v>-13063.6</v>
      </c>
      <c r="J27" s="33">
        <f t="shared" si="6"/>
        <v>-8844</v>
      </c>
      <c r="K27" s="33">
        <f t="shared" si="6"/>
        <v>-28679.2</v>
      </c>
      <c r="L27" s="33">
        <f aca="true" t="shared" si="7" ref="L27:L33">SUM(B27:K27)</f>
        <v>-323424.82</v>
      </c>
      <c r="M27"/>
    </row>
    <row r="28" spans="1:13" ht="18.75" customHeight="1">
      <c r="A28" s="27" t="s">
        <v>30</v>
      </c>
      <c r="B28" s="33">
        <f>B29+B30+B31+B32</f>
        <v>-14049.2</v>
      </c>
      <c r="C28" s="33">
        <f aca="true" t="shared" si="8" ref="C28:K28">C29+C30+C31+C32</f>
        <v>-16869.6</v>
      </c>
      <c r="D28" s="33">
        <f t="shared" si="8"/>
        <v>-52443.6</v>
      </c>
      <c r="E28" s="33">
        <f t="shared" si="8"/>
        <v>-49469.2</v>
      </c>
      <c r="F28" s="33">
        <f t="shared" si="8"/>
        <v>-45056</v>
      </c>
      <c r="G28" s="33">
        <f t="shared" si="8"/>
        <v>-21700.8</v>
      </c>
      <c r="H28" s="33">
        <f t="shared" si="8"/>
        <v>-8008</v>
      </c>
      <c r="I28" s="33">
        <f t="shared" si="8"/>
        <v>-13063.6</v>
      </c>
      <c r="J28" s="33">
        <f t="shared" si="8"/>
        <v>-8844</v>
      </c>
      <c r="K28" s="33">
        <f t="shared" si="8"/>
        <v>-28679.2</v>
      </c>
      <c r="L28" s="33">
        <f t="shared" si="7"/>
        <v>-258183.19999999998</v>
      </c>
      <c r="M28"/>
    </row>
    <row r="29" spans="1:13" s="36" customFormat="1" ht="18.75" customHeight="1">
      <c r="A29" s="34" t="s">
        <v>58</v>
      </c>
      <c r="B29" s="33">
        <f>-ROUND((B9)*$E$3,2)</f>
        <v>-14049.2</v>
      </c>
      <c r="C29" s="33">
        <f aca="true" t="shared" si="9" ref="C29:K29">-ROUND((C9)*$E$3,2)</f>
        <v>-16869.6</v>
      </c>
      <c r="D29" s="33">
        <f t="shared" si="9"/>
        <v>-52443.6</v>
      </c>
      <c r="E29" s="33">
        <f t="shared" si="9"/>
        <v>-49469.2</v>
      </c>
      <c r="F29" s="33">
        <f t="shared" si="9"/>
        <v>-45056</v>
      </c>
      <c r="G29" s="33">
        <f t="shared" si="9"/>
        <v>-21700.8</v>
      </c>
      <c r="H29" s="33">
        <f t="shared" si="9"/>
        <v>-8008</v>
      </c>
      <c r="I29" s="33">
        <f t="shared" si="9"/>
        <v>-13063.6</v>
      </c>
      <c r="J29" s="33">
        <f t="shared" si="9"/>
        <v>-8844</v>
      </c>
      <c r="K29" s="33">
        <f t="shared" si="9"/>
        <v>-28679.2</v>
      </c>
      <c r="L29" s="33">
        <f t="shared" si="7"/>
        <v>-258183.19999999998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202925.27999999994</v>
      </c>
      <c r="C48" s="41">
        <f aca="true" t="shared" si="12" ref="C48:K48">IF(C17+C27+C40+C49&lt;0,0,C17+C27+C49)</f>
        <v>195933.99999999997</v>
      </c>
      <c r="D48" s="41">
        <f t="shared" si="12"/>
        <v>675302.7499999999</v>
      </c>
      <c r="E48" s="41">
        <f t="shared" si="12"/>
        <v>580222.3200000001</v>
      </c>
      <c r="F48" s="41">
        <f t="shared" si="12"/>
        <v>598171.44</v>
      </c>
      <c r="G48" s="41">
        <f t="shared" si="12"/>
        <v>279143.23</v>
      </c>
      <c r="H48" s="41">
        <f t="shared" si="12"/>
        <v>136220.95999999996</v>
      </c>
      <c r="I48" s="41">
        <f t="shared" si="12"/>
        <v>219995.72</v>
      </c>
      <c r="J48" s="41">
        <f t="shared" si="12"/>
        <v>171619.79</v>
      </c>
      <c r="K48" s="41">
        <f t="shared" si="12"/>
        <v>321284.51</v>
      </c>
      <c r="L48" s="42">
        <f>SUM(B48:K48)</f>
        <v>3380820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202925.29</v>
      </c>
      <c r="C54" s="41">
        <f aca="true" t="shared" si="14" ref="C54:J54">SUM(C55:C66)</f>
        <v>195934</v>
      </c>
      <c r="D54" s="41">
        <f t="shared" si="14"/>
        <v>675302.75</v>
      </c>
      <c r="E54" s="41">
        <f t="shared" si="14"/>
        <v>580222.31</v>
      </c>
      <c r="F54" s="41">
        <f t="shared" si="14"/>
        <v>598171.44</v>
      </c>
      <c r="G54" s="41">
        <f t="shared" si="14"/>
        <v>279143.23</v>
      </c>
      <c r="H54" s="41">
        <f t="shared" si="14"/>
        <v>136220.95</v>
      </c>
      <c r="I54" s="41">
        <f>SUM(I55:I69)</f>
        <v>219995.72</v>
      </c>
      <c r="J54" s="41">
        <f t="shared" si="14"/>
        <v>171619.79</v>
      </c>
      <c r="K54" s="41">
        <f>SUM(K55:K68)</f>
        <v>321284.5</v>
      </c>
      <c r="L54" s="46">
        <f>SUM(B54:K54)</f>
        <v>3380819.9800000004</v>
      </c>
      <c r="M54" s="40"/>
    </row>
    <row r="55" spans="1:13" ht="18.75" customHeight="1">
      <c r="A55" s="47" t="s">
        <v>51</v>
      </c>
      <c r="B55" s="48">
        <v>202925.29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202925.29</v>
      </c>
      <c r="M55" s="40"/>
    </row>
    <row r="56" spans="1:12" ht="18.75" customHeight="1">
      <c r="A56" s="47" t="s">
        <v>61</v>
      </c>
      <c r="B56" s="17">
        <v>0</v>
      </c>
      <c r="C56" s="48">
        <v>171148.35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171148.35</v>
      </c>
    </row>
    <row r="57" spans="1:12" ht="18.75" customHeight="1">
      <c r="A57" s="47" t="s">
        <v>62</v>
      </c>
      <c r="B57" s="17">
        <v>0</v>
      </c>
      <c r="C57" s="48">
        <v>24785.65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24785.65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675302.75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675302.75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580222.31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580222.31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598171.44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598171.44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279143.23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279143.23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136220.95</v>
      </c>
      <c r="I62" s="17">
        <v>0</v>
      </c>
      <c r="J62" s="17">
        <v>0</v>
      </c>
      <c r="K62" s="17">
        <v>0</v>
      </c>
      <c r="L62" s="46">
        <f t="shared" si="15"/>
        <v>136220.95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171619.79</v>
      </c>
      <c r="K64" s="17">
        <v>0</v>
      </c>
      <c r="L64" s="46">
        <f t="shared" si="15"/>
        <v>171619.79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163983.61</v>
      </c>
      <c r="L65" s="46">
        <f t="shared" si="15"/>
        <v>163983.61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157300.89</v>
      </c>
      <c r="L66" s="46">
        <f t="shared" si="15"/>
        <v>157300.89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219995.72</v>
      </c>
      <c r="J69" s="53">
        <v>0</v>
      </c>
      <c r="K69" s="53">
        <v>0</v>
      </c>
      <c r="L69" s="51">
        <f>SUM(B69:K69)</f>
        <v>219995.72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2020-10-01T19:30:09Z</dcterms:modified>
  <cp:category/>
  <cp:version/>
  <cp:contentType/>
  <cp:contentStatus/>
</cp:coreProperties>
</file>