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<sst xmlns="http://schemas.openxmlformats.org/spreadsheetml/2006/main" count="79" uniqueCount="78">
  <si>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</si>
  <si>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</si>
  <si>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</si>
  <si>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</si>
  <si>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</si>
  <si>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</si>
  <si>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</si>
  <si>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</si>
  <si>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</si>
  <si>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</si>
  <si>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</si>
  <si>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</si>
  <si>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</si>
  <si>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</si>
  <si>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</si>
  <si>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</si>
  <si>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</si>
  <si>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</si>
  <si>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</si>
  <si>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</si>
  <si>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</si>
  <si>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</si>
  <si>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</si>
  <si>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</si>
  <si>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</si>
  <si>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</si>
  <si>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</si>
  <si>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</si>
  <si>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</si>
  <si>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</si>
  <si>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</si>
  <si>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</si>
  <si>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</si>
  <si>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</si>
  <si>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</si>
  <si>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</si>
  <si>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</si>
  <si>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</si>
  <si>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</si>
  <si>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</si>
  <si>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</si>
  <si>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</si>
  <si>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</si>
  <si>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</si>
  <si>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</si>
  <si>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</si>
  <si>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</si>
  <si>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</si>
  <si>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</si>
  <si>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</si>
  <si>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</si>
  <si>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</si>
  <si>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</si>
  <si>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</si>
  <si>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</si>
  <si>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</si>
  <si>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</si>
  <si>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</si>
  <si>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</si>
  <si>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</si>
  <si>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</si>
  <si>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</si>
  <si>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</si>
  <si>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</si>
  <si>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</si>
  <si>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</si>
  <si>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</si>
  <si>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</si>
  <si>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</si>
  <si>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</si>
  <si>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</si>
  <si>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</si>
  <si>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</si>
  <si>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</si>
  <si>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</si>
  <si>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</si>
  <si>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24/09/20 - VENCIMENTO 01/10/20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</si>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</sst>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58860</v>
      </c>
      <c r="C7" s="10">
        <f>C8+C11</f>
        <v>74783</v>
      </c>
      <c r="D7" s="10">
        <f aca="true" t="shared" si="0" ref="D7:K7">D8+D11</f>
        <v>206243</v>
      </c>
      <c r="E7" s="10">
        <f t="shared" si="0"/>
        <v>187635</v>
      </c>
      <c r="F7" s="10">
        <f t="shared" si="0"/>
        <v>198912</v>
      </c>
      <c r="G7" s="10">
        <f t="shared" si="0"/>
        <v>97566</v>
      </c>
      <c r="H7" s="10">
        <f t="shared" si="0"/>
        <v>48753</v>
      </c>
      <c r="I7" s="10">
        <f t="shared" si="0"/>
        <v>86881</v>
      </c>
      <c r="J7" s="10">
        <f t="shared" si="0"/>
        <v>61566</v>
      </c>
      <c r="K7" s="10">
        <f t="shared" si="0"/>
        <v>149855</v>
      </c>
      <c r="L7" s="10">
        <f>SUM(B7:K7)</f>
        <v>1171054</v>
      </c>
      <c r="M7" s="11"/>
    </row>
    <row r="8" spans="1:13" ht="17.25" customHeight="1">
      <c r="A8" s="12" t="s">
        <v>18</v>
      </c>
      <c r="B8" s="13">
        <f>B9+B10</f>
        <v>4058</v>
      </c>
      <c r="C8" s="13">
        <f aca="true" t="shared" si="1" ref="C8:K8">C9+C10</f>
        <v>5230</v>
      </c>
      <c r="D8" s="13">
        <f t="shared" si="1"/>
        <v>14003</v>
      </c>
      <c r="E8" s="13">
        <f t="shared" si="1"/>
        <v>12144</v>
      </c>
      <c r="F8" s="13">
        <f t="shared" si="1"/>
        <v>11450</v>
      </c>
      <c r="G8" s="13">
        <f t="shared" si="1"/>
        <v>6999</v>
      </c>
      <c r="H8" s="13">
        <f t="shared" si="1"/>
        <v>3117</v>
      </c>
      <c r="I8" s="13">
        <f t="shared" si="1"/>
        <v>4155</v>
      </c>
      <c r="J8" s="13">
        <f t="shared" si="1"/>
        <v>3635</v>
      </c>
      <c r="K8" s="13">
        <f t="shared" si="1"/>
        <v>8926</v>
      </c>
      <c r="L8" s="13">
        <f>SUM(B8:K8)</f>
        <v>73717</v>
      </c>
      <c r="M8"/>
    </row>
    <row r="9" spans="1:13" ht="17.25" customHeight="1">
      <c r="A9" s="14" t="s">
        <v>19</v>
      </c>
      <c r="B9" s="15">
        <v>4056</v>
      </c>
      <c r="C9" s="15">
        <v>5230</v>
      </c>
      <c r="D9" s="15">
        <v>14003</v>
      </c>
      <c r="E9" s="15">
        <v>12144</v>
      </c>
      <c r="F9" s="15">
        <v>11450</v>
      </c>
      <c r="G9" s="15">
        <v>6999</v>
      </c>
      <c r="H9" s="15">
        <v>3116</v>
      </c>
      <c r="I9" s="15">
        <v>4155</v>
      </c>
      <c r="J9" s="15">
        <v>3635</v>
      </c>
      <c r="K9" s="15">
        <v>8926</v>
      </c>
      <c r="L9" s="13">
        <f>SUM(B9:K9)</f>
        <v>73714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54802</v>
      </c>
      <c r="C11" s="15">
        <v>69553</v>
      </c>
      <c r="D11" s="15">
        <v>192240</v>
      </c>
      <c r="E11" s="15">
        <v>175491</v>
      </c>
      <c r="F11" s="15">
        <v>187462</v>
      </c>
      <c r="G11" s="15">
        <v>90567</v>
      </c>
      <c r="H11" s="15">
        <v>45636</v>
      </c>
      <c r="I11" s="15">
        <v>82726</v>
      </c>
      <c r="J11" s="15">
        <v>57931</v>
      </c>
      <c r="K11" s="15">
        <v>140929</v>
      </c>
      <c r="L11" s="13">
        <f>SUM(B11:K11)</f>
        <v>1097337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1.395666763855244</v>
      </c>
      <c r="C15" s="22">
        <v>1.594065659642413</v>
      </c>
      <c r="D15" s="22">
        <v>1.61269923680562</v>
      </c>
      <c r="E15" s="22">
        <v>1.396116915189558</v>
      </c>
      <c r="F15" s="22">
        <v>1.601933447190769</v>
      </c>
      <c r="G15" s="22">
        <v>1.652167154035211</v>
      </c>
      <c r="H15" s="22">
        <v>1.645578930815445</v>
      </c>
      <c r="I15" s="22">
        <v>1.497312243675909</v>
      </c>
      <c r="J15" s="22">
        <v>1.686455879790932</v>
      </c>
      <c r="K15" s="22">
        <v>1.443663200962687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464312.94</v>
      </c>
      <c r="C17" s="25">
        <f aca="true" t="shared" si="2" ref="C17:K17">C18+C19+C20+C21+C22+C23+C24</f>
        <v>363612.19000000006</v>
      </c>
      <c r="D17" s="25">
        <f t="shared" si="2"/>
        <v>1210613.7400000002</v>
      </c>
      <c r="E17" s="25">
        <f t="shared" si="2"/>
        <v>965378.11</v>
      </c>
      <c r="F17" s="25">
        <f t="shared" si="2"/>
        <v>1046420.99</v>
      </c>
      <c r="G17" s="25">
        <f t="shared" si="2"/>
        <v>586291.6900000001</v>
      </c>
      <c r="H17" s="25">
        <f t="shared" si="2"/>
        <v>320130.99</v>
      </c>
      <c r="I17" s="25">
        <f t="shared" si="2"/>
        <v>425765.86</v>
      </c>
      <c r="J17" s="25">
        <f t="shared" si="2"/>
        <v>372573.37</v>
      </c>
      <c r="K17" s="25">
        <f t="shared" si="2"/>
        <v>626306.76</v>
      </c>
      <c r="L17" s="25">
        <f>L18+L19+L20+L21+L22+L23+L24</f>
        <v>6381406.640000001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338815.82</v>
      </c>
      <c r="C18" s="33">
        <f t="shared" si="3"/>
        <v>231946.95</v>
      </c>
      <c r="D18" s="33">
        <f t="shared" si="3"/>
        <v>761820.39</v>
      </c>
      <c r="E18" s="33">
        <f t="shared" si="3"/>
        <v>700929.31</v>
      </c>
      <c r="F18" s="33">
        <f t="shared" si="3"/>
        <v>657762.2</v>
      </c>
      <c r="G18" s="33">
        <f t="shared" si="3"/>
        <v>354525.57</v>
      </c>
      <c r="H18" s="33">
        <f t="shared" si="3"/>
        <v>195187.51</v>
      </c>
      <c r="I18" s="33">
        <f t="shared" si="3"/>
        <v>288905.39</v>
      </c>
      <c r="J18" s="33">
        <f t="shared" si="3"/>
        <v>220430.91</v>
      </c>
      <c r="K18" s="33">
        <f t="shared" si="3"/>
        <v>438071.12</v>
      </c>
      <c r="L18" s="33">
        <f aca="true" t="shared" si="4" ref="L18:L24">SUM(B18:K18)</f>
        <v>4188395.1700000004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134058.16</v>
      </c>
      <c r="C19" s="33">
        <f t="shared" si="5"/>
        <v>137791.72</v>
      </c>
      <c r="D19" s="33">
        <f t="shared" si="5"/>
        <v>466766.77</v>
      </c>
      <c r="E19" s="33">
        <f t="shared" si="5"/>
        <v>277649.96</v>
      </c>
      <c r="F19" s="33">
        <f t="shared" si="5"/>
        <v>395929.07</v>
      </c>
      <c r="G19" s="33">
        <f t="shared" si="5"/>
        <v>231209.93</v>
      </c>
      <c r="H19" s="33">
        <f t="shared" si="5"/>
        <v>126008.94</v>
      </c>
      <c r="I19" s="33">
        <f t="shared" si="5"/>
        <v>143676.19</v>
      </c>
      <c r="J19" s="33">
        <f t="shared" si="5"/>
        <v>151316.09</v>
      </c>
      <c r="K19" s="33">
        <f t="shared" si="5"/>
        <v>194356.04</v>
      </c>
      <c r="L19" s="33">
        <f t="shared" si="4"/>
        <v>2258762.87</v>
      </c>
      <c r="M19"/>
    </row>
    <row r="20" spans="1:13" ht="17.25" customHeight="1">
      <c r="A20" s="27" t="s">
        <v>26</v>
      </c>
      <c r="B20" s="33">
        <v>1701.82</v>
      </c>
      <c r="C20" s="33">
        <v>4951.28</v>
      </c>
      <c r="D20" s="33">
        <v>18910.12</v>
      </c>
      <c r="E20" s="33">
        <v>16562.7</v>
      </c>
      <c r="F20" s="33">
        <v>24710.47</v>
      </c>
      <c r="G20" s="33">
        <v>16812.89</v>
      </c>
      <c r="H20" s="33">
        <v>7685.75</v>
      </c>
      <c r="I20" s="33">
        <v>4556.93</v>
      </c>
      <c r="J20" s="33">
        <v>9289.14</v>
      </c>
      <c r="K20" s="33">
        <v>13951.2</v>
      </c>
      <c r="L20" s="33">
        <f t="shared" si="4"/>
        <v>119132.29999999999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0</v>
      </c>
      <c r="L21" s="33">
        <f t="shared" si="4"/>
        <v>10943.92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-11630.85</v>
      </c>
      <c r="C24" s="33">
        <v>-11077.76</v>
      </c>
      <c r="D24" s="33">
        <v>-39619.52</v>
      </c>
      <c r="E24" s="33">
        <v>-29763.86</v>
      </c>
      <c r="F24" s="33">
        <v>-33348.74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-195827.62000000002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-58117.3</v>
      </c>
      <c r="C27" s="33">
        <f t="shared" si="6"/>
        <v>-23012</v>
      </c>
      <c r="D27" s="33">
        <f t="shared" si="6"/>
        <v>-61613.2</v>
      </c>
      <c r="E27" s="33">
        <f t="shared" si="6"/>
        <v>-62618.6</v>
      </c>
      <c r="F27" s="33">
        <f t="shared" si="6"/>
        <v>-50380</v>
      </c>
      <c r="G27" s="33">
        <f t="shared" si="6"/>
        <v>-30795.6</v>
      </c>
      <c r="H27" s="33">
        <f t="shared" si="6"/>
        <v>-29496.12</v>
      </c>
      <c r="I27" s="33">
        <f t="shared" si="6"/>
        <v>-27134.6</v>
      </c>
      <c r="J27" s="33">
        <f t="shared" si="6"/>
        <v>-15994</v>
      </c>
      <c r="K27" s="33">
        <f t="shared" si="6"/>
        <v>-39274.4</v>
      </c>
      <c r="L27" s="33">
        <f aca="true" t="shared" si="7" ref="L27:L33">SUM(B27:K27)</f>
        <v>-398435.82</v>
      </c>
      <c r="M27"/>
    </row>
    <row r="28" spans="1:13" ht="18.75" customHeight="1">
      <c r="A28" s="27" t="s">
        <v>30</v>
      </c>
      <c r="B28" s="33">
        <f>B29+B30+B31+B32</f>
        <v>-17846.4</v>
      </c>
      <c r="C28" s="33">
        <f aca="true" t="shared" si="8" ref="C28:K28">C29+C30+C31+C32</f>
        <v>-23012</v>
      </c>
      <c r="D28" s="33">
        <f t="shared" si="8"/>
        <v>-61613.2</v>
      </c>
      <c r="E28" s="33">
        <f t="shared" si="8"/>
        <v>-53433.6</v>
      </c>
      <c r="F28" s="33">
        <f t="shared" si="8"/>
        <v>-50380</v>
      </c>
      <c r="G28" s="33">
        <f t="shared" si="8"/>
        <v>-30795.6</v>
      </c>
      <c r="H28" s="33">
        <f t="shared" si="8"/>
        <v>-13710.4</v>
      </c>
      <c r="I28" s="33">
        <f t="shared" si="8"/>
        <v>-27134.6</v>
      </c>
      <c r="J28" s="33">
        <f t="shared" si="8"/>
        <v>-15994</v>
      </c>
      <c r="K28" s="33">
        <f t="shared" si="8"/>
        <v>-39274.4</v>
      </c>
      <c r="L28" s="33">
        <f t="shared" si="7"/>
        <v>-333194.2</v>
      </c>
      <c r="M28"/>
    </row>
    <row r="29" spans="1:13" s="36" customFormat="1" ht="18.75" customHeight="1">
      <c r="A29" s="34" t="s">
        <v>58</v>
      </c>
      <c r="B29" s="33">
        <f>-ROUND((B9)*$E$3,2)</f>
        <v>-17846.4</v>
      </c>
      <c r="C29" s="33">
        <f aca="true" t="shared" si="9" ref="C29:K29">-ROUND((C9)*$E$3,2)</f>
        <v>-23012</v>
      </c>
      <c r="D29" s="33">
        <f t="shared" si="9"/>
        <v>-61613.2</v>
      </c>
      <c r="E29" s="33">
        <f t="shared" si="9"/>
        <v>-53433.6</v>
      </c>
      <c r="F29" s="33">
        <f t="shared" si="9"/>
        <v>-50380</v>
      </c>
      <c r="G29" s="33">
        <f t="shared" si="9"/>
        <v>-30795.6</v>
      </c>
      <c r="H29" s="33">
        <f t="shared" si="9"/>
        <v>-13710.4</v>
      </c>
      <c r="I29" s="33">
        <f t="shared" si="9"/>
        <v>-18282</v>
      </c>
      <c r="J29" s="33">
        <f t="shared" si="9"/>
        <v>-15994</v>
      </c>
      <c r="K29" s="33">
        <f t="shared" si="9"/>
        <v>-39274.4</v>
      </c>
      <c r="L29" s="33">
        <f t="shared" si="7"/>
        <v>-324341.60000000003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-8841.34</v>
      </c>
      <c r="J32" s="17">
        <v>0</v>
      </c>
      <c r="K32" s="17">
        <v>0</v>
      </c>
      <c r="L32" s="33">
        <f t="shared" si="7"/>
        <v>-8841.34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406195.64</v>
      </c>
      <c r="C48" s="41">
        <f aca="true" t="shared" si="12" ref="C48:K48">IF(C17+C27+C40+C49&lt;0,0,C17+C27+C49)</f>
        <v>340600.19000000006</v>
      </c>
      <c r="D48" s="41">
        <f t="shared" si="12"/>
        <v>1149000.5400000003</v>
      </c>
      <c r="E48" s="41">
        <f t="shared" si="12"/>
        <v>902759.51</v>
      </c>
      <c r="F48" s="41">
        <f t="shared" si="12"/>
        <v>996040.99</v>
      </c>
      <c r="G48" s="41">
        <f t="shared" si="12"/>
        <v>555496.0900000001</v>
      </c>
      <c r="H48" s="41">
        <f t="shared" si="12"/>
        <v>290634.87</v>
      </c>
      <c r="I48" s="41">
        <f t="shared" si="12"/>
        <v>398631.26</v>
      </c>
      <c r="J48" s="41">
        <f t="shared" si="12"/>
        <v>356579.37</v>
      </c>
      <c r="K48" s="41">
        <f t="shared" si="12"/>
        <v>587032.36</v>
      </c>
      <c r="L48" s="42">
        <f>SUM(B48:K48)</f>
        <v>5982970.82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406195.64</v>
      </c>
      <c r="C54" s="41">
        <f aca="true" t="shared" si="14" ref="C54:J54">SUM(C55:C66)</f>
        <v>340600.2</v>
      </c>
      <c r="D54" s="41">
        <f t="shared" si="14"/>
        <v>1149000.55</v>
      </c>
      <c r="E54" s="41">
        <f t="shared" si="14"/>
        <v>902759.5</v>
      </c>
      <c r="F54" s="41">
        <f t="shared" si="14"/>
        <v>996040.99</v>
      </c>
      <c r="G54" s="41">
        <f t="shared" si="14"/>
        <v>555496.1</v>
      </c>
      <c r="H54" s="41">
        <f t="shared" si="14"/>
        <v>290634.88</v>
      </c>
      <c r="I54" s="41">
        <f>SUM(I55:I69)</f>
        <v>398631.26</v>
      </c>
      <c r="J54" s="41">
        <f t="shared" si="14"/>
        <v>356579.37</v>
      </c>
      <c r="K54" s="41">
        <f>SUM(K55:K68)</f>
        <v>587032.35</v>
      </c>
      <c r="L54" s="46">
        <f>SUM(B54:K54)</f>
        <v>5982970.839999999</v>
      </c>
      <c r="M54" s="40"/>
    </row>
    <row r="55" spans="1:13" ht="18.75" customHeight="1">
      <c r="A55" s="47" t="s">
        <v>51</v>
      </c>
      <c r="B55" s="48">
        <v>406195.64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406195.64</v>
      </c>
      <c r="M55" s="40"/>
    </row>
    <row r="56" spans="1:12" ht="18.75" customHeight="1">
      <c r="A56" s="47" t="s">
        <v>61</v>
      </c>
      <c r="B56" s="17">
        <v>0</v>
      </c>
      <c r="C56" s="48">
        <v>297446.15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297446.15</v>
      </c>
    </row>
    <row r="57" spans="1:12" ht="18.75" customHeight="1">
      <c r="A57" s="47" t="s">
        <v>62</v>
      </c>
      <c r="B57" s="17">
        <v>0</v>
      </c>
      <c r="C57" s="48">
        <v>43154.05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43154.05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1149000.55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1149000.55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902759.5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902759.5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996040.99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996040.99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555496.1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555496.1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290634.88</v>
      </c>
      <c r="I62" s="17">
        <v>0</v>
      </c>
      <c r="J62" s="17">
        <v>0</v>
      </c>
      <c r="K62" s="17">
        <v>0</v>
      </c>
      <c r="L62" s="46">
        <f t="shared" si="15"/>
        <v>290634.88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356579.37</v>
      </c>
      <c r="K64" s="17">
        <v>0</v>
      </c>
      <c r="L64" s="46">
        <f t="shared" si="15"/>
        <v>356579.37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322456.87</v>
      </c>
      <c r="L65" s="46">
        <f t="shared" si="15"/>
        <v>322456.87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264575.48</v>
      </c>
      <c r="L66" s="46">
        <f t="shared" si="15"/>
        <v>264575.48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398631.26</v>
      </c>
      <c r="J69" s="53">
        <v>0</v>
      </c>
      <c r="K69" s="53">
        <v>0</v>
      </c>
      <c r="L69" s="51">
        <f>SUM(B69:K69)</f>
        <v>398631.26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2020-09-30T18:24:15Z</dcterms:modified>
  <cp:category/>
  <cp:version/>
  <cp:contentType/>
  <cp:contentStatus/>
</cp:coreProperties>
</file>