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<sst xmlns="http://schemas.openxmlformats.org/spreadsheetml/2006/main" count="79" uniqueCount="78">
  <si>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</si>
  <si>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</si>
  <si>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</si>
  <si>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</si>
  <si>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</si>
  <si>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</si>
  <si>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</si>
  <si>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</si>
  <si>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</si>
  <si>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</si>
  <si>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</si>
  <si>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</si>
  <si>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</si>
  <si>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</si>
  <si>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</si>
  <si>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</si>
  <si>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</si>
  <si>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</si>
  <si>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</si>
  <si>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</si>
  <si>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</si>
  <si>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</si>
  <si>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</si>
  <si>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</si>
  <si>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</si>
  <si>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</si>
  <si>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</si>
  <si>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</si>
  <si>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</si>
  <si>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</si>
  <si>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</si>
  <si>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</si>
  <si>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</si>
  <si>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</si>
  <si>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</si>
  <si>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</si>
  <si>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</si>
  <si>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</si>
  <si>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</si>
  <si>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</si>
  <si>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</si>
  <si>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</si>
  <si>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</si>
  <si>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</si>
  <si>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</si>
  <si>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</si>
  <si>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</si>
  <si>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</si>
  <si>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</si>
  <si>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</si>
  <si>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</si>
  <si>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</si>
  <si>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</si>
  <si>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</si>
  <si>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</si>
  <si>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</si>
  <si>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</si>
  <si>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</si>
  <si>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</si>
  <si>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</si>
  <si>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</si>
  <si>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</si>
  <si>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</si>
  <si>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</si>
  <si>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</si>
  <si>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</si>
  <si>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</si>
  <si>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</si>
  <si>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</si>
  <si>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</si>
  <si>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</si>
  <si>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</si>
  <si>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</si>
  <si>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</si>
  <si>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</si>
  <si>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</si>
  <si>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22/09/20 - VENCIMENTO 29/09/20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</si>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</sst>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B32">
      <selection activeCell="L48" sqref="L4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54655</v>
      </c>
      <c r="C7" s="10">
        <f>C8+C11</f>
        <v>68349</v>
      </c>
      <c r="D7" s="10">
        <f aca="true" t="shared" si="0" ref="D7:K7">D8+D11</f>
        <v>191106</v>
      </c>
      <c r="E7" s="10">
        <f t="shared" si="0"/>
        <v>175967</v>
      </c>
      <c r="F7" s="10">
        <f t="shared" si="0"/>
        <v>185037</v>
      </c>
      <c r="G7" s="10">
        <f t="shared" si="0"/>
        <v>91302</v>
      </c>
      <c r="H7" s="10">
        <f t="shared" si="0"/>
        <v>44841</v>
      </c>
      <c r="I7" s="10">
        <f t="shared" si="0"/>
        <v>82525</v>
      </c>
      <c r="J7" s="10">
        <f t="shared" si="0"/>
        <v>58044</v>
      </c>
      <c r="K7" s="10">
        <f t="shared" si="0"/>
        <v>140894</v>
      </c>
      <c r="L7" s="10">
        <f>SUM(B7:K7)</f>
        <v>1092720</v>
      </c>
      <c r="M7" s="11"/>
    </row>
    <row r="8" spans="1:13" ht="17.25" customHeight="1">
      <c r="A8" s="12" t="s">
        <v>18</v>
      </c>
      <c r="B8" s="13">
        <f>B9+B10</f>
        <v>3765</v>
      </c>
      <c r="C8" s="13">
        <f aca="true" t="shared" si="1" ref="C8:K8">C9+C10</f>
        <v>4922</v>
      </c>
      <c r="D8" s="13">
        <f t="shared" si="1"/>
        <v>13191</v>
      </c>
      <c r="E8" s="13">
        <f t="shared" si="1"/>
        <v>11535</v>
      </c>
      <c r="F8" s="13">
        <f t="shared" si="1"/>
        <v>11027</v>
      </c>
      <c r="G8" s="13">
        <f t="shared" si="1"/>
        <v>6690</v>
      </c>
      <c r="H8" s="13">
        <f t="shared" si="1"/>
        <v>2933</v>
      </c>
      <c r="I8" s="13">
        <f t="shared" si="1"/>
        <v>3988</v>
      </c>
      <c r="J8" s="13">
        <f t="shared" si="1"/>
        <v>3330</v>
      </c>
      <c r="K8" s="13">
        <f t="shared" si="1"/>
        <v>8257</v>
      </c>
      <c r="L8" s="13">
        <f>SUM(B8:K8)</f>
        <v>69638</v>
      </c>
      <c r="M8"/>
    </row>
    <row r="9" spans="1:13" ht="17.25" customHeight="1">
      <c r="A9" s="14" t="s">
        <v>19</v>
      </c>
      <c r="B9" s="15">
        <v>3765</v>
      </c>
      <c r="C9" s="15">
        <v>4922</v>
      </c>
      <c r="D9" s="15">
        <v>13191</v>
      </c>
      <c r="E9" s="15">
        <v>11535</v>
      </c>
      <c r="F9" s="15">
        <v>11027</v>
      </c>
      <c r="G9" s="15">
        <v>6690</v>
      </c>
      <c r="H9" s="15">
        <v>2933</v>
      </c>
      <c r="I9" s="15">
        <v>3988</v>
      </c>
      <c r="J9" s="15">
        <v>3330</v>
      </c>
      <c r="K9" s="15">
        <v>8257</v>
      </c>
      <c r="L9" s="13">
        <f>SUM(B9:K9)</f>
        <v>69638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50890</v>
      </c>
      <c r="C11" s="15">
        <v>63427</v>
      </c>
      <c r="D11" s="15">
        <v>177915</v>
      </c>
      <c r="E11" s="15">
        <v>164432</v>
      </c>
      <c r="F11" s="15">
        <v>174010</v>
      </c>
      <c r="G11" s="15">
        <v>84612</v>
      </c>
      <c r="H11" s="15">
        <v>41908</v>
      </c>
      <c r="I11" s="15">
        <v>78537</v>
      </c>
      <c r="J11" s="15">
        <v>54714</v>
      </c>
      <c r="K11" s="15">
        <v>132637</v>
      </c>
      <c r="L11" s="13">
        <f>SUM(B11:K11)</f>
        <v>1023082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1.472978818128913</v>
      </c>
      <c r="C15" s="22">
        <v>1.719414505811141</v>
      </c>
      <c r="D15" s="22">
        <v>1.720036156591682</v>
      </c>
      <c r="E15" s="22">
        <v>1.46892720078745</v>
      </c>
      <c r="F15" s="22">
        <v>1.698039443828283</v>
      </c>
      <c r="G15" s="22">
        <v>1.749579618173796</v>
      </c>
      <c r="H15" s="22">
        <v>1.78141930828537</v>
      </c>
      <c r="I15" s="22">
        <v>1.563838695382493</v>
      </c>
      <c r="J15" s="22">
        <v>1.785692740895488</v>
      </c>
      <c r="K15" s="22">
        <v>1.514560879375211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455032.12000000005</v>
      </c>
      <c r="C17" s="25">
        <f aca="true" t="shared" si="2" ref="C17:K17">C18+C19+C20+C21+C22+C23+C24</f>
        <v>358462.00999999995</v>
      </c>
      <c r="D17" s="25">
        <f t="shared" si="2"/>
        <v>1195267.0199999998</v>
      </c>
      <c r="E17" s="25">
        <f t="shared" si="2"/>
        <v>952868.86</v>
      </c>
      <c r="F17" s="25">
        <f t="shared" si="2"/>
        <v>1031608.54</v>
      </c>
      <c r="G17" s="25">
        <f t="shared" si="2"/>
        <v>581117.7800000001</v>
      </c>
      <c r="H17" s="25">
        <f t="shared" si="2"/>
        <v>318744.61</v>
      </c>
      <c r="I17" s="25">
        <f t="shared" si="2"/>
        <v>421053.13999999996</v>
      </c>
      <c r="J17" s="25">
        <f t="shared" si="2"/>
        <v>370922.56999999995</v>
      </c>
      <c r="K17" s="25">
        <f t="shared" si="2"/>
        <v>617470.93</v>
      </c>
      <c r="L17" s="25">
        <f>L18+L19+L20+L21+L22+L23+L24</f>
        <v>6302547.579999999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314610.58</v>
      </c>
      <c r="C18" s="33">
        <f t="shared" si="3"/>
        <v>211991.26</v>
      </c>
      <c r="D18" s="33">
        <f t="shared" si="3"/>
        <v>705907.34</v>
      </c>
      <c r="E18" s="33">
        <f t="shared" si="3"/>
        <v>657342.33</v>
      </c>
      <c r="F18" s="33">
        <f t="shared" si="3"/>
        <v>611880.35</v>
      </c>
      <c r="G18" s="33">
        <f t="shared" si="3"/>
        <v>331764.08</v>
      </c>
      <c r="H18" s="33">
        <f t="shared" si="3"/>
        <v>179525.43</v>
      </c>
      <c r="I18" s="33">
        <f t="shared" si="3"/>
        <v>274420.38</v>
      </c>
      <c r="J18" s="33">
        <f t="shared" si="3"/>
        <v>207820.74</v>
      </c>
      <c r="K18" s="33">
        <f t="shared" si="3"/>
        <v>411875.43</v>
      </c>
      <c r="L18" s="33">
        <f aca="true" t="shared" si="4" ref="L18:L24">SUM(B18:K18)</f>
        <v>3907137.9200000004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148804.14</v>
      </c>
      <c r="C19" s="33">
        <f t="shared" si="5"/>
        <v>152509.59</v>
      </c>
      <c r="D19" s="33">
        <f t="shared" si="5"/>
        <v>508278.81</v>
      </c>
      <c r="E19" s="33">
        <f t="shared" si="5"/>
        <v>308245.7</v>
      </c>
      <c r="F19" s="33">
        <f t="shared" si="5"/>
        <v>427116.62</v>
      </c>
      <c r="G19" s="33">
        <f t="shared" si="5"/>
        <v>248683.59</v>
      </c>
      <c r="H19" s="33">
        <f t="shared" si="5"/>
        <v>140284.64</v>
      </c>
      <c r="I19" s="33">
        <f t="shared" si="5"/>
        <v>154728.83</v>
      </c>
      <c r="J19" s="33">
        <f t="shared" si="5"/>
        <v>163283.25</v>
      </c>
      <c r="K19" s="33">
        <f t="shared" si="5"/>
        <v>211934.98</v>
      </c>
      <c r="L19" s="33">
        <f t="shared" si="4"/>
        <v>2463870.15</v>
      </c>
      <c r="M19"/>
    </row>
    <row r="20" spans="1:13" ht="17.25" customHeight="1">
      <c r="A20" s="27" t="s">
        <v>26</v>
      </c>
      <c r="B20" s="33">
        <v>1877.08</v>
      </c>
      <c r="C20" s="33">
        <v>5038.92</v>
      </c>
      <c r="D20" s="33">
        <v>17964.41</v>
      </c>
      <c r="E20" s="33">
        <v>17044.69</v>
      </c>
      <c r="F20" s="33">
        <v>24592.32</v>
      </c>
      <c r="G20" s="33">
        <v>16926.81</v>
      </c>
      <c r="H20" s="33">
        <v>7685.75</v>
      </c>
      <c r="I20" s="33">
        <v>4644.57</v>
      </c>
      <c r="J20" s="33">
        <v>8281.35</v>
      </c>
      <c r="K20" s="33">
        <v>13732.12</v>
      </c>
      <c r="L20" s="33">
        <f t="shared" si="4"/>
        <v>117788.01999999999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-11627.67</v>
      </c>
      <c r="C24" s="33">
        <v>-11077.76</v>
      </c>
      <c r="D24" s="33">
        <v>-39619.52</v>
      </c>
      <c r="E24" s="33">
        <v>-29763.86</v>
      </c>
      <c r="F24" s="33">
        <v>-33348.74</v>
      </c>
      <c r="G24" s="33">
        <v>-16256.7</v>
      </c>
      <c r="H24" s="33">
        <v>-10119.2</v>
      </c>
      <c r="I24" s="33">
        <v>-12740.64</v>
      </c>
      <c r="J24" s="33">
        <v>-11198.75</v>
      </c>
      <c r="K24" s="33">
        <v>-20071.6</v>
      </c>
      <c r="L24" s="33">
        <f t="shared" si="4"/>
        <v>-195824.44000000003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-56836.9</v>
      </c>
      <c r="C27" s="33">
        <f t="shared" si="6"/>
        <v>-21656.8</v>
      </c>
      <c r="D27" s="33">
        <f t="shared" si="6"/>
        <v>-58040.4</v>
      </c>
      <c r="E27" s="33">
        <f t="shared" si="6"/>
        <v>-59939</v>
      </c>
      <c r="F27" s="33">
        <f t="shared" si="6"/>
        <v>-48518.8</v>
      </c>
      <c r="G27" s="33">
        <f t="shared" si="6"/>
        <v>346564</v>
      </c>
      <c r="H27" s="33">
        <f t="shared" si="6"/>
        <v>-28690.92</v>
      </c>
      <c r="I27" s="33">
        <f t="shared" si="6"/>
        <v>-37023.19</v>
      </c>
      <c r="J27" s="33">
        <f t="shared" si="6"/>
        <v>-14652</v>
      </c>
      <c r="K27" s="33">
        <f t="shared" si="6"/>
        <v>-36330.8</v>
      </c>
      <c r="L27" s="33">
        <f aca="true" t="shared" si="7" ref="L27:L33">SUM(B27:K27)</f>
        <v>-15124.810000000027</v>
      </c>
      <c r="M27"/>
    </row>
    <row r="28" spans="1:13" ht="18.75" customHeight="1">
      <c r="A28" s="27" t="s">
        <v>30</v>
      </c>
      <c r="B28" s="33">
        <f>B29+B30+B31+B32</f>
        <v>-16566</v>
      </c>
      <c r="C28" s="33">
        <f aca="true" t="shared" si="8" ref="C28:K28">C29+C30+C31+C32</f>
        <v>-21656.8</v>
      </c>
      <c r="D28" s="33">
        <f t="shared" si="8"/>
        <v>-58040.4</v>
      </c>
      <c r="E28" s="33">
        <f t="shared" si="8"/>
        <v>-50754</v>
      </c>
      <c r="F28" s="33">
        <f t="shared" si="8"/>
        <v>-48518.8</v>
      </c>
      <c r="G28" s="33">
        <f t="shared" si="8"/>
        <v>-29436</v>
      </c>
      <c r="H28" s="33">
        <f t="shared" si="8"/>
        <v>-12905.2</v>
      </c>
      <c r="I28" s="33">
        <f t="shared" si="8"/>
        <v>-37023.19</v>
      </c>
      <c r="J28" s="33">
        <f t="shared" si="8"/>
        <v>-14652</v>
      </c>
      <c r="K28" s="33">
        <f t="shared" si="8"/>
        <v>-36330.8</v>
      </c>
      <c r="L28" s="33">
        <f t="shared" si="7"/>
        <v>-325883.19</v>
      </c>
      <c r="M28"/>
    </row>
    <row r="29" spans="1:13" s="36" customFormat="1" ht="18.75" customHeight="1">
      <c r="A29" s="34" t="s">
        <v>58</v>
      </c>
      <c r="B29" s="33">
        <f>-ROUND((B9)*$E$3,2)</f>
        <v>-16566</v>
      </c>
      <c r="C29" s="33">
        <f aca="true" t="shared" si="9" ref="C29:K29">-ROUND((C9)*$E$3,2)</f>
        <v>-21656.8</v>
      </c>
      <c r="D29" s="33">
        <f t="shared" si="9"/>
        <v>-58040.4</v>
      </c>
      <c r="E29" s="33">
        <f t="shared" si="9"/>
        <v>-50754</v>
      </c>
      <c r="F29" s="33">
        <f t="shared" si="9"/>
        <v>-48518.8</v>
      </c>
      <c r="G29" s="33">
        <f t="shared" si="9"/>
        <v>-29436</v>
      </c>
      <c r="H29" s="33">
        <f t="shared" si="9"/>
        <v>-12905.2</v>
      </c>
      <c r="I29" s="33">
        <f t="shared" si="9"/>
        <v>-17547.2</v>
      </c>
      <c r="J29" s="33">
        <f t="shared" si="9"/>
        <v>-14652</v>
      </c>
      <c r="K29" s="33">
        <f t="shared" si="9"/>
        <v>-36330.8</v>
      </c>
      <c r="L29" s="33">
        <f t="shared" si="7"/>
        <v>-306407.2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-19464.73</v>
      </c>
      <c r="J32" s="17">
        <v>0</v>
      </c>
      <c r="K32" s="17">
        <v>0</v>
      </c>
      <c r="L32" s="33">
        <f t="shared" si="7"/>
        <v>-19464.73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376000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310758.38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809000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809000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398195.22000000003</v>
      </c>
      <c r="C48" s="41">
        <f aca="true" t="shared" si="12" ref="C48:K48">IF(C17+C27+C40+C49&lt;0,0,C17+C27+C49)</f>
        <v>336805.20999999996</v>
      </c>
      <c r="D48" s="41">
        <f t="shared" si="12"/>
        <v>1137226.6199999999</v>
      </c>
      <c r="E48" s="41">
        <f t="shared" si="12"/>
        <v>892929.86</v>
      </c>
      <c r="F48" s="41">
        <f t="shared" si="12"/>
        <v>983089.74</v>
      </c>
      <c r="G48" s="41">
        <f t="shared" si="12"/>
        <v>927681.7800000001</v>
      </c>
      <c r="H48" s="41">
        <f t="shared" si="12"/>
        <v>290053.69</v>
      </c>
      <c r="I48" s="41">
        <f t="shared" si="12"/>
        <v>384029.94999999995</v>
      </c>
      <c r="J48" s="41">
        <f t="shared" si="12"/>
        <v>356270.56999999995</v>
      </c>
      <c r="K48" s="41">
        <f t="shared" si="12"/>
        <v>581140.13</v>
      </c>
      <c r="L48" s="42">
        <f>SUM(B48:K48)</f>
        <v>6287422.7700000005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398195.22</v>
      </c>
      <c r="C54" s="41">
        <f aca="true" t="shared" si="14" ref="C54:J54">SUM(C55:C66)</f>
        <v>336805.21</v>
      </c>
      <c r="D54" s="41">
        <f t="shared" si="14"/>
        <v>1137226.62</v>
      </c>
      <c r="E54" s="41">
        <f t="shared" si="14"/>
        <v>892929.86</v>
      </c>
      <c r="F54" s="41">
        <f t="shared" si="14"/>
        <v>983089.74</v>
      </c>
      <c r="G54" s="41">
        <f t="shared" si="14"/>
        <v>927681.78</v>
      </c>
      <c r="H54" s="41">
        <f t="shared" si="14"/>
        <v>290053.69</v>
      </c>
      <c r="I54" s="41">
        <f>SUM(I55:I69)</f>
        <v>384029.94999999995</v>
      </c>
      <c r="J54" s="41">
        <f t="shared" si="14"/>
        <v>356270.56999999995</v>
      </c>
      <c r="K54" s="41">
        <f>SUM(K55:K68)</f>
        <v>581140.14</v>
      </c>
      <c r="L54" s="46">
        <f>SUM(B54:K54)</f>
        <v>6287422.780000001</v>
      </c>
      <c r="M54" s="40"/>
    </row>
    <row r="55" spans="1:13" ht="18.75" customHeight="1">
      <c r="A55" s="47" t="s">
        <v>51</v>
      </c>
      <c r="B55" s="48">
        <v>398195.22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398195.22</v>
      </c>
      <c r="M55" s="40"/>
    </row>
    <row r="56" spans="1:12" ht="18.75" customHeight="1">
      <c r="A56" s="47" t="s">
        <v>61</v>
      </c>
      <c r="B56" s="17">
        <v>0</v>
      </c>
      <c r="C56" s="48">
        <v>294266.71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294266.71</v>
      </c>
    </row>
    <row r="57" spans="1:12" ht="18.75" customHeight="1">
      <c r="A57" s="47" t="s">
        <v>62</v>
      </c>
      <c r="B57" s="17">
        <v>0</v>
      </c>
      <c r="C57" s="48">
        <v>42538.5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42538.5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1137226.62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1137226.62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892929.86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892929.86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983089.74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983089.74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927681.78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927681.78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290053.69</v>
      </c>
      <c r="I62" s="17">
        <v>0</v>
      </c>
      <c r="J62" s="17">
        <v>0</v>
      </c>
      <c r="K62" s="17">
        <v>0</v>
      </c>
      <c r="L62" s="46">
        <f t="shared" si="15"/>
        <v>290053.69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356270.56999999995</v>
      </c>
      <c r="K64" s="17">
        <v>0</v>
      </c>
      <c r="L64" s="46">
        <f t="shared" si="15"/>
        <v>356270.56999999995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327356.24</v>
      </c>
      <c r="L65" s="46">
        <f t="shared" si="15"/>
        <v>327356.24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253783.9</v>
      </c>
      <c r="L66" s="46">
        <f t="shared" si="15"/>
        <v>253783.9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384029.94999999995</v>
      </c>
      <c r="J69" s="52">
        <v>0</v>
      </c>
      <c r="K69" s="52">
        <v>0</v>
      </c>
      <c r="L69" s="51">
        <f>SUM(B69:K69)</f>
        <v>384029.94999999995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spans="8:11" ht="14.25">
      <c r="H75" s="62"/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2020-09-28T18:25:22Z</dcterms:modified>
  <cp:category/>
  <cp:version/>
  <cp:contentType/>
  <cp:contentStatus/>
</cp:coreProperties>
</file>