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<sst xmlns="http://schemas.openxmlformats.org/spreadsheetml/2006/main" count="79" uniqueCount="78">
  <si>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</si>
  <si>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</si>
  <si>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</si>
  <si>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</si>
  <si>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</si>
  <si>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</si>
  <si>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</si>
  <si>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</si>
  <si>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</si>
  <si>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</si>
  <si>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</si>
  <si>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</si>
  <si>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</si>
  <si>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</si>
  <si>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</si>
  <si>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</si>
  <si>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</si>
  <si>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</si>
  <si>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</si>
  <si>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</si>
  <si>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</si>
  <si>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</si>
  <si>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</si>
  <si>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</si>
  <si>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</si>
  <si>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</si>
  <si>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</si>
  <si>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</si>
  <si>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</si>
  <si>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</si>
  <si>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</si>
  <si>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</si>
  <si>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</si>
  <si>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</si>
  <si>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</si>
  <si>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</si>
  <si>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</si>
  <si>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</si>
  <si>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</si>
  <si>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</si>
  <si>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</si>
  <si>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</si>
  <si>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</si>
  <si>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</si>
  <si>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</si>
  <si>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</si>
  <si>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</si>
  <si>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</si>
  <si>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</si>
  <si>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</si>
  <si>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</si>
  <si>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</si>
  <si>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</si>
  <si>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</si>
  <si>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</si>
  <si>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</si>
  <si>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</si>
  <si>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</si>
  <si>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</si>
  <si>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</si>
  <si>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</si>
  <si>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</si>
  <si>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</si>
  <si>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</si>
  <si>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</si>
  <si>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</si>
  <si>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</si>
  <si>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</si>
  <si>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</si>
  <si>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</si>
  <si>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</si>
  <si>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</si>
  <si>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</si>
  <si>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</si>
  <si>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</si>
  <si>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</si>
  <si>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21/09/20 - VENCIMENTO 28/09/20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</si>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</sst>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4" fontId="0" fillId="0" borderId="0" xfId="0" applyNumberForma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56044</v>
      </c>
      <c r="C7" s="10">
        <f>C8+C11</f>
        <v>70063</v>
      </c>
      <c r="D7" s="10">
        <f aca="true" t="shared" si="0" ref="D7:K7">D8+D11</f>
        <v>192649</v>
      </c>
      <c r="E7" s="10">
        <f t="shared" si="0"/>
        <v>179022</v>
      </c>
      <c r="F7" s="10">
        <f t="shared" si="0"/>
        <v>187014</v>
      </c>
      <c r="G7" s="10">
        <f t="shared" si="0"/>
        <v>90583</v>
      </c>
      <c r="H7" s="10">
        <f t="shared" si="0"/>
        <v>44960</v>
      </c>
      <c r="I7" s="10">
        <f t="shared" si="0"/>
        <v>83679</v>
      </c>
      <c r="J7" s="10">
        <f t="shared" si="0"/>
        <v>57960</v>
      </c>
      <c r="K7" s="10">
        <f t="shared" si="0"/>
        <v>142500</v>
      </c>
      <c r="L7" s="10">
        <f>SUM(B7:K7)</f>
        <v>1104474</v>
      </c>
      <c r="M7" s="11"/>
    </row>
    <row r="8" spans="1:13" ht="17.25" customHeight="1">
      <c r="A8" s="12" t="s">
        <v>18</v>
      </c>
      <c r="B8" s="13">
        <f>B9+B10</f>
        <v>4366</v>
      </c>
      <c r="C8" s="13">
        <f aca="true" t="shared" si="1" ref="C8:K8">C9+C10</f>
        <v>5307</v>
      </c>
      <c r="D8" s="13">
        <f t="shared" si="1"/>
        <v>14479</v>
      </c>
      <c r="E8" s="13">
        <f t="shared" si="1"/>
        <v>12716</v>
      </c>
      <c r="F8" s="13">
        <f t="shared" si="1"/>
        <v>12412</v>
      </c>
      <c r="G8" s="13">
        <f t="shared" si="1"/>
        <v>6937</v>
      </c>
      <c r="H8" s="13">
        <f t="shared" si="1"/>
        <v>2929</v>
      </c>
      <c r="I8" s="13">
        <f t="shared" si="1"/>
        <v>4230</v>
      </c>
      <c r="J8" s="13">
        <f t="shared" si="1"/>
        <v>3479</v>
      </c>
      <c r="K8" s="13">
        <f t="shared" si="1"/>
        <v>9071</v>
      </c>
      <c r="L8" s="13">
        <f>SUM(B8:K8)</f>
        <v>75926</v>
      </c>
      <c r="M8"/>
    </row>
    <row r="9" spans="1:13" ht="17.25" customHeight="1">
      <c r="A9" s="14" t="s">
        <v>19</v>
      </c>
      <c r="B9" s="15">
        <v>4364</v>
      </c>
      <c r="C9" s="15">
        <v>5307</v>
      </c>
      <c r="D9" s="15">
        <v>14479</v>
      </c>
      <c r="E9" s="15">
        <v>12716</v>
      </c>
      <c r="F9" s="15">
        <v>12412</v>
      </c>
      <c r="G9" s="15">
        <v>6937</v>
      </c>
      <c r="H9" s="15">
        <v>2929</v>
      </c>
      <c r="I9" s="15">
        <v>4230</v>
      </c>
      <c r="J9" s="15">
        <v>3479</v>
      </c>
      <c r="K9" s="15">
        <v>9071</v>
      </c>
      <c r="L9" s="13">
        <f>SUM(B9:K9)</f>
        <v>75924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51678</v>
      </c>
      <c r="C11" s="15">
        <v>64756</v>
      </c>
      <c r="D11" s="15">
        <v>178170</v>
      </c>
      <c r="E11" s="15">
        <v>166306</v>
      </c>
      <c r="F11" s="15">
        <v>174602</v>
      </c>
      <c r="G11" s="15">
        <v>83646</v>
      </c>
      <c r="H11" s="15">
        <v>42031</v>
      </c>
      <c r="I11" s="15">
        <v>79449</v>
      </c>
      <c r="J11" s="15">
        <v>54481</v>
      </c>
      <c r="K11" s="15">
        <v>133429</v>
      </c>
      <c r="L11" s="13">
        <f>SUM(B11:K11)</f>
        <v>1028548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1.455754902231656</v>
      </c>
      <c r="C15" s="22">
        <v>1.693884784112981</v>
      </c>
      <c r="D15" s="22">
        <v>1.711106471949839</v>
      </c>
      <c r="E15" s="22">
        <v>1.448202774472139</v>
      </c>
      <c r="F15" s="22">
        <v>1.683451728254651</v>
      </c>
      <c r="G15" s="22">
        <v>1.754295733341029</v>
      </c>
      <c r="H15" s="22">
        <v>1.765746239205138</v>
      </c>
      <c r="I15" s="22">
        <v>1.545795694743195</v>
      </c>
      <c r="J15" s="22">
        <v>1.767926216773966</v>
      </c>
      <c r="K15" s="22">
        <v>1.505660912188484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461274.14</v>
      </c>
      <c r="C17" s="25">
        <f aca="true" t="shared" si="2" ref="C17:K17">C18+C19+C20+C21+C22+C23+C24</f>
        <v>362184.7899999999</v>
      </c>
      <c r="D17" s="25">
        <f t="shared" si="2"/>
        <v>1199022.7100000002</v>
      </c>
      <c r="E17" s="25">
        <f t="shared" si="2"/>
        <v>955992.15</v>
      </c>
      <c r="F17" s="25">
        <f t="shared" si="2"/>
        <v>1033697.1200000001</v>
      </c>
      <c r="G17" s="25">
        <f t="shared" si="2"/>
        <v>577868.75</v>
      </c>
      <c r="H17" s="25">
        <f t="shared" si="2"/>
        <v>316566.37999999995</v>
      </c>
      <c r="I17" s="25">
        <f t="shared" si="2"/>
        <v>422033.61000000004</v>
      </c>
      <c r="J17" s="25">
        <f t="shared" si="2"/>
        <v>367228.18999999994</v>
      </c>
      <c r="K17" s="25">
        <f t="shared" si="2"/>
        <v>621028.3</v>
      </c>
      <c r="L17" s="25">
        <f>L18+L19+L20+L21+L22+L23+L24</f>
        <v>6316896.14</v>
      </c>
      <c r="M17"/>
    </row>
    <row r="18" spans="1:13" ht="17.25" customHeight="1">
      <c r="A18" s="26" t="s">
        <v>24</v>
      </c>
      <c r="B18" s="33">
        <f aca="true" t="shared" si="3" ref="B18:K18">ROUND(B13*B7,2)</f>
        <v>322606.08</v>
      </c>
      <c r="C18" s="33">
        <f t="shared" si="3"/>
        <v>217307.4</v>
      </c>
      <c r="D18" s="33">
        <f t="shared" si="3"/>
        <v>711606.88</v>
      </c>
      <c r="E18" s="33">
        <f t="shared" si="3"/>
        <v>668754.58</v>
      </c>
      <c r="F18" s="33">
        <f t="shared" si="3"/>
        <v>618417.9</v>
      </c>
      <c r="G18" s="33">
        <f t="shared" si="3"/>
        <v>329151.45</v>
      </c>
      <c r="H18" s="33">
        <f t="shared" si="3"/>
        <v>180001.86</v>
      </c>
      <c r="I18" s="33">
        <f t="shared" si="3"/>
        <v>278257.78</v>
      </c>
      <c r="J18" s="33">
        <f t="shared" si="3"/>
        <v>207519.98</v>
      </c>
      <c r="K18" s="33">
        <f t="shared" si="3"/>
        <v>416570.25</v>
      </c>
      <c r="L18" s="33">
        <f aca="true" t="shared" si="4" ref="L18:L24">SUM(B18:K18)</f>
        <v>3950194.1599999997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147029.3</v>
      </c>
      <c r="C19" s="33">
        <f t="shared" si="5"/>
        <v>150786.3</v>
      </c>
      <c r="D19" s="33">
        <f t="shared" si="5"/>
        <v>506028.26</v>
      </c>
      <c r="E19" s="33">
        <f t="shared" si="5"/>
        <v>299737.66</v>
      </c>
      <c r="F19" s="33">
        <f t="shared" si="5"/>
        <v>422658.78</v>
      </c>
      <c r="G19" s="33">
        <f t="shared" si="5"/>
        <v>248277.53</v>
      </c>
      <c r="H19" s="33">
        <f t="shared" si="5"/>
        <v>137835.75</v>
      </c>
      <c r="I19" s="33">
        <f t="shared" si="5"/>
        <v>151871.9</v>
      </c>
      <c r="J19" s="33">
        <f t="shared" si="5"/>
        <v>159360.03</v>
      </c>
      <c r="K19" s="33">
        <f t="shared" si="5"/>
        <v>210643.29</v>
      </c>
      <c r="L19" s="33">
        <f t="shared" si="4"/>
        <v>2434228.8</v>
      </c>
      <c r="M19"/>
    </row>
    <row r="20" spans="1:13" ht="17.25" customHeight="1">
      <c r="A20" s="27" t="s">
        <v>26</v>
      </c>
      <c r="B20" s="33">
        <v>1901.62</v>
      </c>
      <c r="C20" s="33">
        <v>5170.37</v>
      </c>
      <c r="D20" s="33">
        <v>18271.11</v>
      </c>
      <c r="E20" s="33">
        <v>17263.77</v>
      </c>
      <c r="F20" s="33">
        <v>24601.19</v>
      </c>
      <c r="G20" s="33">
        <v>16696.47</v>
      </c>
      <c r="H20" s="33">
        <v>7479.98</v>
      </c>
      <c r="I20" s="33">
        <v>4644.57</v>
      </c>
      <c r="J20" s="33">
        <v>8850.97</v>
      </c>
      <c r="K20" s="33">
        <v>13886.36</v>
      </c>
      <c r="L20" s="33">
        <f t="shared" si="4"/>
        <v>118766.40999999999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-112.27</v>
      </c>
      <c r="K23" s="33">
        <v>0</v>
      </c>
      <c r="L23" s="33">
        <f t="shared" si="4"/>
        <v>-112.27</v>
      </c>
      <c r="M23"/>
    </row>
    <row r="24" spans="1:13" ht="17.25" customHeight="1">
      <c r="A24" s="27" t="s">
        <v>74</v>
      </c>
      <c r="B24" s="33">
        <v>-11630.85</v>
      </c>
      <c r="C24" s="33">
        <v>-11079.28</v>
      </c>
      <c r="D24" s="33">
        <v>-39619.52</v>
      </c>
      <c r="E24" s="33">
        <v>-29763.86</v>
      </c>
      <c r="F24" s="33">
        <v>-33348.74</v>
      </c>
      <c r="G24" s="33">
        <v>-16256.7</v>
      </c>
      <c r="H24" s="33">
        <v>-10119.2</v>
      </c>
      <c r="I24" s="33">
        <v>-12740.64</v>
      </c>
      <c r="J24" s="33">
        <v>-11126.5</v>
      </c>
      <c r="K24" s="33">
        <v>-20071.6</v>
      </c>
      <c r="L24" s="33">
        <f t="shared" si="4"/>
        <v>-195756.89000000004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-59472.5</v>
      </c>
      <c r="C27" s="33">
        <f t="shared" si="6"/>
        <v>-23350.8</v>
      </c>
      <c r="D27" s="33">
        <f t="shared" si="6"/>
        <v>-63707.6</v>
      </c>
      <c r="E27" s="33">
        <f t="shared" si="6"/>
        <v>-65135.4</v>
      </c>
      <c r="F27" s="33">
        <f t="shared" si="6"/>
        <v>-54612.8</v>
      </c>
      <c r="G27" s="33">
        <f t="shared" si="6"/>
        <v>-30522.8</v>
      </c>
      <c r="H27" s="33">
        <f t="shared" si="6"/>
        <v>-28673.32</v>
      </c>
      <c r="I27" s="33">
        <f t="shared" si="6"/>
        <v>-26432.399999999998</v>
      </c>
      <c r="J27" s="33">
        <f t="shared" si="6"/>
        <v>-15307.6</v>
      </c>
      <c r="K27" s="33">
        <f t="shared" si="6"/>
        <v>-39912.4</v>
      </c>
      <c r="L27" s="33">
        <f aca="true" t="shared" si="7" ref="L27:L33">SUM(B27:K27)</f>
        <v>-407127.62</v>
      </c>
      <c r="M27"/>
    </row>
    <row r="28" spans="1:13" ht="18.75" customHeight="1">
      <c r="A28" s="27" t="s">
        <v>30</v>
      </c>
      <c r="B28" s="33">
        <f>B29+B30+B31+B32</f>
        <v>-19201.6</v>
      </c>
      <c r="C28" s="33">
        <f aca="true" t="shared" si="8" ref="C28:K28">C29+C30+C31+C32</f>
        <v>-23350.8</v>
      </c>
      <c r="D28" s="33">
        <f t="shared" si="8"/>
        <v>-63707.6</v>
      </c>
      <c r="E28" s="33">
        <f t="shared" si="8"/>
        <v>-55950.4</v>
      </c>
      <c r="F28" s="33">
        <f t="shared" si="8"/>
        <v>-54612.8</v>
      </c>
      <c r="G28" s="33">
        <f t="shared" si="8"/>
        <v>-30522.8</v>
      </c>
      <c r="H28" s="33">
        <f t="shared" si="8"/>
        <v>-12887.6</v>
      </c>
      <c r="I28" s="33">
        <f t="shared" si="8"/>
        <v>-26432.399999999998</v>
      </c>
      <c r="J28" s="33">
        <f t="shared" si="8"/>
        <v>-15307.6</v>
      </c>
      <c r="K28" s="33">
        <f t="shared" si="8"/>
        <v>-39912.4</v>
      </c>
      <c r="L28" s="33">
        <f t="shared" si="7"/>
        <v>-341886</v>
      </c>
      <c r="M28"/>
    </row>
    <row r="29" spans="1:13" s="36" customFormat="1" ht="18.75" customHeight="1">
      <c r="A29" s="34" t="s">
        <v>58</v>
      </c>
      <c r="B29" s="33">
        <f>-ROUND((B9)*$E$3,2)</f>
        <v>-19201.6</v>
      </c>
      <c r="C29" s="33">
        <f aca="true" t="shared" si="9" ref="C29:K29">-ROUND((C9)*$E$3,2)</f>
        <v>-23350.8</v>
      </c>
      <c r="D29" s="33">
        <f t="shared" si="9"/>
        <v>-63707.6</v>
      </c>
      <c r="E29" s="33">
        <f t="shared" si="9"/>
        <v>-55950.4</v>
      </c>
      <c r="F29" s="33">
        <f t="shared" si="9"/>
        <v>-54612.8</v>
      </c>
      <c r="G29" s="33">
        <f t="shared" si="9"/>
        <v>-30522.8</v>
      </c>
      <c r="H29" s="33">
        <f t="shared" si="9"/>
        <v>-12887.6</v>
      </c>
      <c r="I29" s="33">
        <f t="shared" si="9"/>
        <v>-18612</v>
      </c>
      <c r="J29" s="33">
        <f t="shared" si="9"/>
        <v>-15307.6</v>
      </c>
      <c r="K29" s="33">
        <f t="shared" si="9"/>
        <v>-39912.4</v>
      </c>
      <c r="L29" s="33">
        <f t="shared" si="7"/>
        <v>-334065.6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-7809.14</v>
      </c>
      <c r="J32" s="17">
        <v>0</v>
      </c>
      <c r="K32" s="17">
        <v>0</v>
      </c>
      <c r="L32" s="33">
        <f t="shared" si="7"/>
        <v>-7809.14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-65241.62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401801.64</v>
      </c>
      <c r="C48" s="41">
        <f aca="true" t="shared" si="12" ref="C48:K48">IF(C17+C27+C40+C49&lt;0,0,C17+C27+C49)</f>
        <v>338833.98999999993</v>
      </c>
      <c r="D48" s="41">
        <f t="shared" si="12"/>
        <v>1135315.11</v>
      </c>
      <c r="E48" s="41">
        <f t="shared" si="12"/>
        <v>890856.75</v>
      </c>
      <c r="F48" s="41">
        <f t="shared" si="12"/>
        <v>979084.3200000001</v>
      </c>
      <c r="G48" s="41">
        <f t="shared" si="12"/>
        <v>547345.95</v>
      </c>
      <c r="H48" s="41">
        <f t="shared" si="12"/>
        <v>287893.05999999994</v>
      </c>
      <c r="I48" s="41">
        <f t="shared" si="12"/>
        <v>395601.21</v>
      </c>
      <c r="J48" s="41">
        <f t="shared" si="12"/>
        <v>351920.58999999997</v>
      </c>
      <c r="K48" s="41">
        <f t="shared" si="12"/>
        <v>581115.9</v>
      </c>
      <c r="L48" s="42">
        <f>SUM(B48:K48)</f>
        <v>5909768.5200000005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401801.64</v>
      </c>
      <c r="C54" s="41">
        <f aca="true" t="shared" si="14" ref="C54:J54">SUM(C55:C66)</f>
        <v>338833.99</v>
      </c>
      <c r="D54" s="41">
        <f t="shared" si="14"/>
        <v>1135315.1</v>
      </c>
      <c r="E54" s="41">
        <f t="shared" si="14"/>
        <v>890856.75</v>
      </c>
      <c r="F54" s="41">
        <f t="shared" si="14"/>
        <v>979084.31</v>
      </c>
      <c r="G54" s="41">
        <f t="shared" si="14"/>
        <v>547345.95</v>
      </c>
      <c r="H54" s="41">
        <f t="shared" si="14"/>
        <v>287893.05</v>
      </c>
      <c r="I54" s="41">
        <f>SUM(I55:I69)</f>
        <v>395601.21</v>
      </c>
      <c r="J54" s="41">
        <f t="shared" si="14"/>
        <v>351920.58999999997</v>
      </c>
      <c r="K54" s="41">
        <f>SUM(K55:K68)</f>
        <v>581115.8999999999</v>
      </c>
      <c r="L54" s="46">
        <f>SUM(B54:K54)</f>
        <v>5909768.49</v>
      </c>
      <c r="M54" s="40"/>
    </row>
    <row r="55" spans="1:13" ht="18.75" customHeight="1">
      <c r="A55" s="47" t="s">
        <v>51</v>
      </c>
      <c r="B55" s="48">
        <v>401801.64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401801.64</v>
      </c>
      <c r="M55" s="40"/>
    </row>
    <row r="56" spans="1:12" ht="18.75" customHeight="1">
      <c r="A56" s="47" t="s">
        <v>61</v>
      </c>
      <c r="B56" s="17">
        <v>0</v>
      </c>
      <c r="C56" s="48">
        <v>295835.96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295835.96</v>
      </c>
    </row>
    <row r="57" spans="1:12" ht="18.75" customHeight="1">
      <c r="A57" s="47" t="s">
        <v>62</v>
      </c>
      <c r="B57" s="17">
        <v>0</v>
      </c>
      <c r="C57" s="48">
        <v>42998.03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42998.03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1135315.1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1135315.1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890856.75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890856.75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979084.31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979084.31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547345.95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547345.95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287893.05</v>
      </c>
      <c r="I62" s="17">
        <v>0</v>
      </c>
      <c r="J62" s="17">
        <v>0</v>
      </c>
      <c r="K62" s="17">
        <v>0</v>
      </c>
      <c r="L62" s="46">
        <f t="shared" si="15"/>
        <v>287893.05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351920.58999999997</v>
      </c>
      <c r="K64" s="17">
        <v>0</v>
      </c>
      <c r="L64" s="46">
        <f t="shared" si="15"/>
        <v>351920.58999999997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323216.66</v>
      </c>
      <c r="L65" s="46">
        <f t="shared" si="15"/>
        <v>323216.66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257899.24</v>
      </c>
      <c r="L66" s="46">
        <f t="shared" si="15"/>
        <v>257899.24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395601.21</v>
      </c>
      <c r="J69" s="52">
        <v>0</v>
      </c>
      <c r="K69" s="52">
        <v>0</v>
      </c>
      <c r="L69" s="51">
        <f>SUM(B69:K69)</f>
        <v>395601.21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spans="8:11" ht="14.25">
      <c r="H75" s="62"/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2020-09-28T12:43:42Z</dcterms:modified>
  <cp:category/>
  <cp:version/>
  <cp:contentType/>
  <cp:contentStatus/>
</cp:coreProperties>
</file>