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<sst xmlns="http://schemas.openxmlformats.org/spreadsheetml/2006/main" count="79" uniqueCount="78">
  <si>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</si>
  <si>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</si>
  <si>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</si>
  <si>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</si>
  <si>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</si>
  <si>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</si>
  <si>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</si>
  <si>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</si>
  <si>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</si>
  <si>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</si>
  <si>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</si>
  <si>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</si>
  <si>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</si>
  <si>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</si>
  <si>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</si>
  <si>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</si>
  <si>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</si>
  <si>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</si>
  <si>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</si>
  <si>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</si>
  <si>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</si>
  <si>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</si>
  <si>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</si>
  <si>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</si>
  <si>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</si>
  <si>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</si>
  <si>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</si>
  <si>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</si>
  <si>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</si>
  <si>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</si>
  <si>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</si>
  <si>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</si>
  <si>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</si>
  <si>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</si>
  <si>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</si>
  <si>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</si>
  <si>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</si>
  <si>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</si>
  <si>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</si>
  <si>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</si>
  <si>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</si>
  <si>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</si>
  <si>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</si>
  <si>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</si>
  <si>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</si>
  <si>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</si>
  <si>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</si>
  <si>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</si>
  <si>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</si>
  <si>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</si>
  <si>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</si>
  <si>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</si>
  <si>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</si>
  <si>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</si>
  <si>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</si>
  <si>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</si>
  <si>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</si>
  <si>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</si>
  <si>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</si>
  <si>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</si>
  <si>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</si>
  <si>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</si>
  <si>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</si>
  <si>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</si>
  <si>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</si>
  <si>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</si>
  <si>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</si>
  <si>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</si>
  <si>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</si>
  <si>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</si>
  <si>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</si>
  <si>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</si>
  <si>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</si>
  <si>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</si>
  <si>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</si>
  <si>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</si>
  <si>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19/09/20 - VENCIMENTO 25/09/20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</si>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</sst>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34090</v>
      </c>
      <c r="C7" s="10">
        <f>C8+C11</f>
        <v>44848</v>
      </c>
      <c r="D7" s="10">
        <f aca="true" t="shared" si="0" ref="D7:K7">D8+D11</f>
        <v>129672</v>
      </c>
      <c r="E7" s="10">
        <f t="shared" si="0"/>
        <v>129939</v>
      </c>
      <c r="F7" s="10">
        <f t="shared" si="0"/>
        <v>127477</v>
      </c>
      <c r="G7" s="10">
        <f t="shared" si="0"/>
        <v>54549</v>
      </c>
      <c r="H7" s="10">
        <f t="shared" si="0"/>
        <v>24020</v>
      </c>
      <c r="I7" s="10">
        <f t="shared" si="0"/>
        <v>50887</v>
      </c>
      <c r="J7" s="10">
        <f t="shared" si="0"/>
        <v>30081</v>
      </c>
      <c r="K7" s="10">
        <f t="shared" si="0"/>
        <v>89865</v>
      </c>
      <c r="L7" s="10">
        <f>SUM(B7:K7)</f>
        <v>715428</v>
      </c>
      <c r="M7" s="11"/>
    </row>
    <row r="8" spans="1:13" ht="17.25" customHeight="1">
      <c r="A8" s="12" t="s">
        <v>18</v>
      </c>
      <c r="B8" s="13">
        <f>B9+B10</f>
        <v>3347</v>
      </c>
      <c r="C8" s="13">
        <f aca="true" t="shared" si="1" ref="C8:K8">C9+C10</f>
        <v>3968</v>
      </c>
      <c r="D8" s="13">
        <f t="shared" si="1"/>
        <v>11864</v>
      </c>
      <c r="E8" s="13">
        <f t="shared" si="1"/>
        <v>11520</v>
      </c>
      <c r="F8" s="13">
        <f t="shared" si="1"/>
        <v>10181</v>
      </c>
      <c r="G8" s="13">
        <f t="shared" si="1"/>
        <v>5086</v>
      </c>
      <c r="H8" s="13">
        <f t="shared" si="1"/>
        <v>1850</v>
      </c>
      <c r="I8" s="13">
        <f t="shared" si="1"/>
        <v>3028</v>
      </c>
      <c r="J8" s="13">
        <f t="shared" si="1"/>
        <v>1928</v>
      </c>
      <c r="K8" s="13">
        <f t="shared" si="1"/>
        <v>6660</v>
      </c>
      <c r="L8" s="13">
        <f>SUM(B8:K8)</f>
        <v>59432</v>
      </c>
      <c r="M8"/>
    </row>
    <row r="9" spans="1:13" ht="17.25" customHeight="1">
      <c r="A9" s="14" t="s">
        <v>19</v>
      </c>
      <c r="B9" s="15">
        <v>3345</v>
      </c>
      <c r="C9" s="15">
        <v>3968</v>
      </c>
      <c r="D9" s="15">
        <v>11864</v>
      </c>
      <c r="E9" s="15">
        <v>11520</v>
      </c>
      <c r="F9" s="15">
        <v>10181</v>
      </c>
      <c r="G9" s="15">
        <v>5086</v>
      </c>
      <c r="H9" s="15">
        <v>1850</v>
      </c>
      <c r="I9" s="15">
        <v>3028</v>
      </c>
      <c r="J9" s="15">
        <v>1928</v>
      </c>
      <c r="K9" s="15">
        <v>6660</v>
      </c>
      <c r="L9" s="13">
        <f>SUM(B9:K9)</f>
        <v>59430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30743</v>
      </c>
      <c r="C11" s="15">
        <v>40880</v>
      </c>
      <c r="D11" s="15">
        <v>117808</v>
      </c>
      <c r="E11" s="15">
        <v>118419</v>
      </c>
      <c r="F11" s="15">
        <v>117296</v>
      </c>
      <c r="G11" s="15">
        <v>49463</v>
      </c>
      <c r="H11" s="15">
        <v>22170</v>
      </c>
      <c r="I11" s="15">
        <v>47859</v>
      </c>
      <c r="J11" s="15">
        <v>28153</v>
      </c>
      <c r="K11" s="15">
        <v>83205</v>
      </c>
      <c r="L11" s="13">
        <f>SUM(B11:K11)</f>
        <v>655996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1.423859797407292</v>
      </c>
      <c r="C15" s="22">
        <v>1.594651145207823</v>
      </c>
      <c r="D15" s="22">
        <v>1.651935951046762</v>
      </c>
      <c r="E15" s="22">
        <v>1.386373533915316</v>
      </c>
      <c r="F15" s="22">
        <v>1.605160789146166</v>
      </c>
      <c r="G15" s="22">
        <v>1.594356872857646</v>
      </c>
      <c r="H15" s="22">
        <v>1.72819245512834</v>
      </c>
      <c r="I15" s="22">
        <v>1.436822538180028</v>
      </c>
      <c r="J15" s="22">
        <v>1.721285583647419</v>
      </c>
      <c r="K15" s="22">
        <v>1.41215636900592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269579.36999999994</v>
      </c>
      <c r="C17" s="25">
        <f aca="true" t="shared" si="2" ref="C17:K17">C18+C19+C20+C21+C22+C23+C24</f>
        <v>213937.72999999998</v>
      </c>
      <c r="D17" s="25">
        <f t="shared" si="2"/>
        <v>771264.78</v>
      </c>
      <c r="E17" s="25">
        <f t="shared" si="2"/>
        <v>656151.77</v>
      </c>
      <c r="F17" s="25">
        <f t="shared" si="2"/>
        <v>664035.8</v>
      </c>
      <c r="G17" s="25">
        <f t="shared" si="2"/>
        <v>309653.16</v>
      </c>
      <c r="H17" s="25">
        <f t="shared" si="2"/>
        <v>163826.38999999996</v>
      </c>
      <c r="I17" s="25">
        <f t="shared" si="2"/>
        <v>234209.71</v>
      </c>
      <c r="J17" s="25">
        <f t="shared" si="2"/>
        <v>182312.6</v>
      </c>
      <c r="K17" s="25">
        <f t="shared" si="2"/>
        <v>359630.28</v>
      </c>
      <c r="L17" s="25">
        <f>L18+L19+L20+L21+L22+L23+L24</f>
        <v>3824601.59</v>
      </c>
      <c r="M17"/>
    </row>
    <row r="18" spans="1:13" ht="17.25" customHeight="1">
      <c r="A18" s="26" t="s">
        <v>24</v>
      </c>
      <c r="B18" s="33">
        <f aca="true" t="shared" si="3" ref="B18:K18">ROUND(B13*B7,2)</f>
        <v>196232.27</v>
      </c>
      <c r="C18" s="33">
        <f t="shared" si="3"/>
        <v>139100.56</v>
      </c>
      <c r="D18" s="33">
        <f t="shared" si="3"/>
        <v>478982.43</v>
      </c>
      <c r="E18" s="33">
        <f t="shared" si="3"/>
        <v>485400.13</v>
      </c>
      <c r="F18" s="33">
        <f t="shared" si="3"/>
        <v>421540.94</v>
      </c>
      <c r="G18" s="33">
        <f t="shared" si="3"/>
        <v>198214.7</v>
      </c>
      <c r="H18" s="33">
        <f t="shared" si="3"/>
        <v>96166.47</v>
      </c>
      <c r="I18" s="33">
        <f t="shared" si="3"/>
        <v>169214.54</v>
      </c>
      <c r="J18" s="33">
        <f t="shared" si="3"/>
        <v>107702.01</v>
      </c>
      <c r="K18" s="33">
        <f t="shared" si="3"/>
        <v>262702.35</v>
      </c>
      <c r="L18" s="33">
        <f aca="true" t="shared" si="4" ref="L18:L24">SUM(B18:K18)</f>
        <v>2555256.4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83174.97</v>
      </c>
      <c r="C19" s="33">
        <f t="shared" si="5"/>
        <v>82716.31</v>
      </c>
      <c r="D19" s="33">
        <f t="shared" si="5"/>
        <v>312265.87</v>
      </c>
      <c r="E19" s="33">
        <f t="shared" si="5"/>
        <v>187545.76</v>
      </c>
      <c r="F19" s="33">
        <f t="shared" si="5"/>
        <v>255100.05</v>
      </c>
      <c r="G19" s="33">
        <f t="shared" si="5"/>
        <v>117810.27</v>
      </c>
      <c r="H19" s="33">
        <f t="shared" si="5"/>
        <v>70027.7</v>
      </c>
      <c r="I19" s="33">
        <f t="shared" si="5"/>
        <v>73916.72</v>
      </c>
      <c r="J19" s="33">
        <f t="shared" si="5"/>
        <v>77683.91</v>
      </c>
      <c r="K19" s="33">
        <f t="shared" si="5"/>
        <v>108274.45</v>
      </c>
      <c r="L19" s="33">
        <f t="shared" si="4"/>
        <v>1368516.0099999998</v>
      </c>
      <c r="M19"/>
    </row>
    <row r="20" spans="1:13" ht="17.25" customHeight="1">
      <c r="A20" s="27" t="s">
        <v>26</v>
      </c>
      <c r="B20" s="33">
        <v>438.17</v>
      </c>
      <c r="C20" s="33">
        <v>3198.62</v>
      </c>
      <c r="D20" s="33">
        <v>16900.02</v>
      </c>
      <c r="E20" s="33">
        <v>12969.74</v>
      </c>
      <c r="F20" s="33">
        <v>19375.56</v>
      </c>
      <c r="G20" s="33">
        <v>9875.97</v>
      </c>
      <c r="H20" s="33">
        <v>6383.43</v>
      </c>
      <c r="I20" s="33">
        <v>3812.05</v>
      </c>
      <c r="J20" s="33">
        <v>5389.45</v>
      </c>
      <c r="K20" s="33">
        <v>8719.52</v>
      </c>
      <c r="L20" s="33">
        <f t="shared" si="4"/>
        <v>87062.53000000001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-11634.03</v>
      </c>
      <c r="C24" s="33">
        <v>-11077.76</v>
      </c>
      <c r="D24" s="33">
        <v>-39619.52</v>
      </c>
      <c r="E24" s="33">
        <v>-29763.86</v>
      </c>
      <c r="F24" s="33">
        <v>-33348.74</v>
      </c>
      <c r="G24" s="33">
        <v>-16247.78</v>
      </c>
      <c r="H24" s="33">
        <v>-10119.2</v>
      </c>
      <c r="I24" s="33">
        <v>-12733.6</v>
      </c>
      <c r="J24" s="33">
        <v>-11198.75</v>
      </c>
      <c r="K24" s="33">
        <v>-20066.04</v>
      </c>
      <c r="L24" s="33">
        <f t="shared" si="4"/>
        <v>-195809.28000000003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-54988.9</v>
      </c>
      <c r="C27" s="33">
        <f t="shared" si="6"/>
        <v>-17459.2</v>
      </c>
      <c r="D27" s="33">
        <f t="shared" si="6"/>
        <v>-52201.6</v>
      </c>
      <c r="E27" s="33">
        <f t="shared" si="6"/>
        <v>-59873</v>
      </c>
      <c r="F27" s="33">
        <f t="shared" si="6"/>
        <v>-44796.4</v>
      </c>
      <c r="G27" s="33">
        <f t="shared" si="6"/>
        <v>-22378.4</v>
      </c>
      <c r="H27" s="33">
        <f t="shared" si="6"/>
        <v>-23925.72</v>
      </c>
      <c r="I27" s="33">
        <f t="shared" si="6"/>
        <v>-13323.2</v>
      </c>
      <c r="J27" s="33">
        <f t="shared" si="6"/>
        <v>-8483.2</v>
      </c>
      <c r="K27" s="33">
        <f t="shared" si="6"/>
        <v>-29304</v>
      </c>
      <c r="L27" s="33">
        <f aca="true" t="shared" si="7" ref="L27:L33">SUM(B27:K27)</f>
        <v>-326733.62</v>
      </c>
      <c r="M27"/>
    </row>
    <row r="28" spans="1:13" ht="18.75" customHeight="1">
      <c r="A28" s="27" t="s">
        <v>30</v>
      </c>
      <c r="B28" s="33">
        <f>B29+B30+B31+B32</f>
        <v>-14718</v>
      </c>
      <c r="C28" s="33">
        <f aca="true" t="shared" si="8" ref="C28:K28">C29+C30+C31+C32</f>
        <v>-17459.2</v>
      </c>
      <c r="D28" s="33">
        <f t="shared" si="8"/>
        <v>-52201.6</v>
      </c>
      <c r="E28" s="33">
        <f t="shared" si="8"/>
        <v>-50688</v>
      </c>
      <c r="F28" s="33">
        <f t="shared" si="8"/>
        <v>-44796.4</v>
      </c>
      <c r="G28" s="33">
        <f t="shared" si="8"/>
        <v>-22378.4</v>
      </c>
      <c r="H28" s="33">
        <f t="shared" si="8"/>
        <v>-8140</v>
      </c>
      <c r="I28" s="33">
        <f t="shared" si="8"/>
        <v>-13323.2</v>
      </c>
      <c r="J28" s="33">
        <f t="shared" si="8"/>
        <v>-8483.2</v>
      </c>
      <c r="K28" s="33">
        <f t="shared" si="8"/>
        <v>-29304</v>
      </c>
      <c r="L28" s="33">
        <f t="shared" si="7"/>
        <v>-261492</v>
      </c>
      <c r="M28"/>
    </row>
    <row r="29" spans="1:13" s="36" customFormat="1" ht="18.75" customHeight="1">
      <c r="A29" s="34" t="s">
        <v>58</v>
      </c>
      <c r="B29" s="33">
        <f>-ROUND((B9)*$E$3,2)</f>
        <v>-14718</v>
      </c>
      <c r="C29" s="33">
        <f aca="true" t="shared" si="9" ref="C29:K29">-ROUND((C9)*$E$3,2)</f>
        <v>-17459.2</v>
      </c>
      <c r="D29" s="33">
        <f t="shared" si="9"/>
        <v>-52201.6</v>
      </c>
      <c r="E29" s="33">
        <f t="shared" si="9"/>
        <v>-50688</v>
      </c>
      <c r="F29" s="33">
        <f t="shared" si="9"/>
        <v>-44796.4</v>
      </c>
      <c r="G29" s="33">
        <f t="shared" si="9"/>
        <v>-22378.4</v>
      </c>
      <c r="H29" s="33">
        <f t="shared" si="9"/>
        <v>-8140</v>
      </c>
      <c r="I29" s="33">
        <f t="shared" si="9"/>
        <v>-13323.2</v>
      </c>
      <c r="J29" s="33">
        <f t="shared" si="9"/>
        <v>-8483.2</v>
      </c>
      <c r="K29" s="33">
        <f t="shared" si="9"/>
        <v>-29304</v>
      </c>
      <c r="L29" s="33">
        <f t="shared" si="7"/>
        <v>-261492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214590.46999999994</v>
      </c>
      <c r="C48" s="41">
        <f aca="true" t="shared" si="12" ref="C48:K48">IF(C17+C27+C40+C49&lt;0,0,C17+C27+C49)</f>
        <v>196478.52999999997</v>
      </c>
      <c r="D48" s="41">
        <f t="shared" si="12"/>
        <v>719063.18</v>
      </c>
      <c r="E48" s="41">
        <f t="shared" si="12"/>
        <v>596278.77</v>
      </c>
      <c r="F48" s="41">
        <f t="shared" si="12"/>
        <v>619239.4</v>
      </c>
      <c r="G48" s="41">
        <f t="shared" si="12"/>
        <v>287274.75999999995</v>
      </c>
      <c r="H48" s="41">
        <f t="shared" si="12"/>
        <v>139900.66999999995</v>
      </c>
      <c r="I48" s="41">
        <f t="shared" si="12"/>
        <v>220886.50999999998</v>
      </c>
      <c r="J48" s="41">
        <f t="shared" si="12"/>
        <v>173829.4</v>
      </c>
      <c r="K48" s="41">
        <f t="shared" si="12"/>
        <v>330326.28</v>
      </c>
      <c r="L48" s="42">
        <f>SUM(B48:K48)</f>
        <v>3497867.9699999997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214590.47</v>
      </c>
      <c r="C54" s="41">
        <f aca="true" t="shared" si="14" ref="C54:J54">SUM(C55:C66)</f>
        <v>196478.52</v>
      </c>
      <c r="D54" s="41">
        <f t="shared" si="14"/>
        <v>719063.18</v>
      </c>
      <c r="E54" s="41">
        <f t="shared" si="14"/>
        <v>596278.77</v>
      </c>
      <c r="F54" s="41">
        <f t="shared" si="14"/>
        <v>619239.4</v>
      </c>
      <c r="G54" s="41">
        <f t="shared" si="14"/>
        <v>287274.76</v>
      </c>
      <c r="H54" s="41">
        <f t="shared" si="14"/>
        <v>139900.67</v>
      </c>
      <c r="I54" s="41">
        <f>SUM(I55:I69)</f>
        <v>220886.50999999998</v>
      </c>
      <c r="J54" s="41">
        <f t="shared" si="14"/>
        <v>173829.4</v>
      </c>
      <c r="K54" s="41">
        <f>SUM(K55:K68)</f>
        <v>330326.28</v>
      </c>
      <c r="L54" s="46">
        <f>SUM(B54:K54)</f>
        <v>3497867.959999999</v>
      </c>
      <c r="M54" s="40"/>
    </row>
    <row r="55" spans="1:13" ht="18.75" customHeight="1">
      <c r="A55" s="47" t="s">
        <v>51</v>
      </c>
      <c r="B55" s="48">
        <v>214590.47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214590.47</v>
      </c>
      <c r="M55" s="40"/>
    </row>
    <row r="56" spans="1:12" ht="18.75" customHeight="1">
      <c r="A56" s="47" t="s">
        <v>61</v>
      </c>
      <c r="B56" s="17">
        <v>0</v>
      </c>
      <c r="C56" s="48">
        <v>171407.86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171407.86</v>
      </c>
    </row>
    <row r="57" spans="1:12" ht="18.75" customHeight="1">
      <c r="A57" s="47" t="s">
        <v>62</v>
      </c>
      <c r="B57" s="17">
        <v>0</v>
      </c>
      <c r="C57" s="48">
        <v>25070.66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25070.66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719063.18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719063.18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596278.77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596278.77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619239.4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619239.4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287274.76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287274.76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139900.67</v>
      </c>
      <c r="I62" s="17">
        <v>0</v>
      </c>
      <c r="J62" s="17">
        <v>0</v>
      </c>
      <c r="K62" s="17">
        <v>0</v>
      </c>
      <c r="L62" s="46">
        <f t="shared" si="15"/>
        <v>139900.67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173829.4</v>
      </c>
      <c r="K64" s="17">
        <v>0</v>
      </c>
      <c r="L64" s="46">
        <f t="shared" si="15"/>
        <v>173829.4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167673.62</v>
      </c>
      <c r="L65" s="46">
        <f t="shared" si="15"/>
        <v>167673.62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162652.66</v>
      </c>
      <c r="L66" s="46">
        <f t="shared" si="15"/>
        <v>162652.66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220886.50999999998</v>
      </c>
      <c r="J69" s="52">
        <v>0</v>
      </c>
      <c r="K69" s="52">
        <v>0</v>
      </c>
      <c r="L69" s="51">
        <f>SUM(B69:K69)</f>
        <v>220886.50999999998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spans="8:11" ht="14.25">
      <c r="H75" s="63"/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2020-09-25T15:07:55Z</dcterms:modified>
  <cp:category/>
  <cp:version/>
  <cp:contentType/>
  <cp:contentStatus/>
</cp:coreProperties>
</file>