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<sst xmlns="http://schemas.openxmlformats.org/spreadsheetml/2006/main" count="81" uniqueCount="80">
  <si>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</si>
  <si>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</si>
  <si>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</si>
  <si>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</si>
  <si>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</si>
  <si>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</si>
  <si>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</si>
  <si>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</si>
  <si>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</si>
  <si>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</si>
  <si>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</si>
  <si>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</si>
  <si>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</si>
  <si>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</si>
  <si>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</si>
  <si>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</si>
  <si>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</si>
  <si>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</si>
  <si>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</si>
  <si>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</si>
  <si>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</si>
  <si>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</si>
  <si>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</si>
  <si>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</si>
  <si>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</si>
  <si>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</si>
  <si>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</si>
  <si>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</si>
  <si>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</si>
  <si>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</si>
  <si>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</si>
  <si>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</si>
  <si>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</si>
  <si>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</si>
  <si>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</si>
  <si>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</si>
  <si>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</si>
  <si>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</si>
  <si>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</si>
  <si>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</si>
  <si>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</si>
  <si>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</si>
  <si>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</si>
  <si>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</si>
  <si>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</si>
  <si>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</si>
  <si>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</si>
  <si>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</si>
  <si>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</si>
  <si>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</si>
  <si>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</si>
  <si>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</si>
  <si>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</si>
  <si>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</si>
  <si>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</si>
  <si>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</si>
  <si>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</si>
  <si>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</si>
  <si>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</si>
  <si>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</si>
  <si>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</si>
  <si>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</si>
  <si>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</si>
  <si>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</si>
  <si>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</si>
  <si>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</si>
  <si>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</si>
  <si>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</si>
  <si>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</si>
  <si>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</si>
  <si>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</si>
  <si>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</si>
  <si>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</si>
  <si>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</si>
  <si>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</si>
  <si>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18/09/20 - VENCIMENTO 25/09/20</t>
  </si>
  <si>
    <t>7.15. Consórcio KBPX</t>
  </si>
  <si>
    <t>5.3. Revisão de Remuneração pelo Transporte Coletivo ¹</t>
  </si>
  <si>
    <t>¹ Frota parada de 01 a 31/08/20.</t>
  </si>
  <si>
    <t xml:space="preserve"> Energia para tração jun e jul/20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</si>
</sst>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58704</v>
      </c>
      <c r="C7" s="10">
        <f>C8+C11</f>
        <v>74742</v>
      </c>
      <c r="D7" s="10">
        <f aca="true" t="shared" si="0" ref="D7:K7">D8+D11</f>
        <v>204608</v>
      </c>
      <c r="E7" s="10">
        <f t="shared" si="0"/>
        <v>189744</v>
      </c>
      <c r="F7" s="10">
        <f t="shared" si="0"/>
        <v>197992</v>
      </c>
      <c r="G7" s="10">
        <f t="shared" si="0"/>
        <v>96752</v>
      </c>
      <c r="H7" s="10">
        <f t="shared" si="0"/>
        <v>48268</v>
      </c>
      <c r="I7" s="10">
        <f t="shared" si="0"/>
        <v>87115</v>
      </c>
      <c r="J7" s="10">
        <f t="shared" si="0"/>
        <v>60163</v>
      </c>
      <c r="K7" s="10">
        <f t="shared" si="0"/>
        <v>149704</v>
      </c>
      <c r="L7" s="10">
        <f>SUM(B7:K7)</f>
        <v>1167792</v>
      </c>
      <c r="M7" s="11"/>
    </row>
    <row r="8" spans="1:13" ht="17.25" customHeight="1">
      <c r="A8" s="12" t="s">
        <v>18</v>
      </c>
      <c r="B8" s="13">
        <f>B9+B10</f>
        <v>4275</v>
      </c>
      <c r="C8" s="13">
        <f aca="true" t="shared" si="1" ref="C8:K8">C9+C10</f>
        <v>5543</v>
      </c>
      <c r="D8" s="13">
        <f t="shared" si="1"/>
        <v>14936</v>
      </c>
      <c r="E8" s="13">
        <f t="shared" si="1"/>
        <v>12888</v>
      </c>
      <c r="F8" s="13">
        <f t="shared" si="1"/>
        <v>12624</v>
      </c>
      <c r="G8" s="13">
        <f t="shared" si="1"/>
        <v>7400</v>
      </c>
      <c r="H8" s="13">
        <f t="shared" si="1"/>
        <v>3301</v>
      </c>
      <c r="I8" s="13">
        <f t="shared" si="1"/>
        <v>4445</v>
      </c>
      <c r="J8" s="13">
        <f t="shared" si="1"/>
        <v>3509</v>
      </c>
      <c r="K8" s="13">
        <f t="shared" si="1"/>
        <v>9314</v>
      </c>
      <c r="L8" s="13">
        <f>SUM(B8:K8)</f>
        <v>78235</v>
      </c>
      <c r="M8"/>
    </row>
    <row r="9" spans="1:13" ht="17.25" customHeight="1">
      <c r="A9" s="14" t="s">
        <v>19</v>
      </c>
      <c r="B9" s="15">
        <v>4275</v>
      </c>
      <c r="C9" s="15">
        <v>5543</v>
      </c>
      <c r="D9" s="15">
        <v>14936</v>
      </c>
      <c r="E9" s="15">
        <v>12888</v>
      </c>
      <c r="F9" s="15">
        <v>12624</v>
      </c>
      <c r="G9" s="15">
        <v>7400</v>
      </c>
      <c r="H9" s="15">
        <v>3301</v>
      </c>
      <c r="I9" s="15">
        <v>4445</v>
      </c>
      <c r="J9" s="15">
        <v>3509</v>
      </c>
      <c r="K9" s="15">
        <v>9314</v>
      </c>
      <c r="L9" s="13">
        <f>SUM(B9:K9)</f>
        <v>78235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54429</v>
      </c>
      <c r="C11" s="15">
        <v>69199</v>
      </c>
      <c r="D11" s="15">
        <v>189672</v>
      </c>
      <c r="E11" s="15">
        <v>176856</v>
      </c>
      <c r="F11" s="15">
        <v>185368</v>
      </c>
      <c r="G11" s="15">
        <v>89352</v>
      </c>
      <c r="H11" s="15">
        <v>44967</v>
      </c>
      <c r="I11" s="15">
        <v>82670</v>
      </c>
      <c r="J11" s="15">
        <v>56654</v>
      </c>
      <c r="K11" s="15">
        <v>140390</v>
      </c>
      <c r="L11" s="13">
        <f>SUM(B11:K11)</f>
        <v>1089557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1.392077266870789</v>
      </c>
      <c r="C15" s="22">
        <v>1.594651145207823</v>
      </c>
      <c r="D15" s="22">
        <v>1.626564861081298</v>
      </c>
      <c r="E15" s="22">
        <v>1.380028581921928</v>
      </c>
      <c r="F15" s="22">
        <v>1.605160789146166</v>
      </c>
      <c r="G15" s="22">
        <v>1.670581045666888</v>
      </c>
      <c r="H15" s="22">
        <v>1.671715540415708</v>
      </c>
      <c r="I15" s="22">
        <v>1.487111310306339</v>
      </c>
      <c r="J15" s="22">
        <v>1.731065620856739</v>
      </c>
      <c r="K15" s="22">
        <v>1.444888485929204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462333.61</v>
      </c>
      <c r="C17" s="25">
        <f aca="true" t="shared" si="2" ref="C17:K17">C18+C19+C20+C21+C22+C23+C24</f>
        <v>363939.56</v>
      </c>
      <c r="D17" s="25">
        <f t="shared" si="2"/>
        <v>1211068.9100000001</v>
      </c>
      <c r="E17" s="25">
        <f t="shared" si="2"/>
        <v>965324.2499999999</v>
      </c>
      <c r="F17" s="25">
        <f t="shared" si="2"/>
        <v>1043664.95</v>
      </c>
      <c r="G17" s="25">
        <f t="shared" si="2"/>
        <v>588092.52</v>
      </c>
      <c r="H17" s="25">
        <f t="shared" si="2"/>
        <v>322074.11</v>
      </c>
      <c r="I17" s="25">
        <f t="shared" si="2"/>
        <v>422829.2</v>
      </c>
      <c r="J17" s="25">
        <f t="shared" si="2"/>
        <v>373534.25999999995</v>
      </c>
      <c r="K17" s="25">
        <f t="shared" si="2"/>
        <v>626009.41</v>
      </c>
      <c r="L17" s="25">
        <f>L18+L19+L20+L21+L22+L23+L24</f>
        <v>6378870.78</v>
      </c>
      <c r="M17"/>
    </row>
    <row r="18" spans="1:13" ht="17.25" customHeight="1">
      <c r="A18" s="26" t="s">
        <v>24</v>
      </c>
      <c r="B18" s="33">
        <f aca="true" t="shared" si="3" ref="B18:K18">ROUND(B13*B7,2)</f>
        <v>337917.84</v>
      </c>
      <c r="C18" s="33">
        <f t="shared" si="3"/>
        <v>231819.79</v>
      </c>
      <c r="D18" s="33">
        <f t="shared" si="3"/>
        <v>755781.03</v>
      </c>
      <c r="E18" s="33">
        <f t="shared" si="3"/>
        <v>708807.69</v>
      </c>
      <c r="F18" s="33">
        <f t="shared" si="3"/>
        <v>654719.95</v>
      </c>
      <c r="G18" s="33">
        <f t="shared" si="3"/>
        <v>351567.74</v>
      </c>
      <c r="H18" s="33">
        <f t="shared" si="3"/>
        <v>193245.76</v>
      </c>
      <c r="I18" s="33">
        <f t="shared" si="3"/>
        <v>289683.51</v>
      </c>
      <c r="J18" s="33">
        <f t="shared" si="3"/>
        <v>215407.61</v>
      </c>
      <c r="K18" s="33">
        <f t="shared" si="3"/>
        <v>437629.7</v>
      </c>
      <c r="L18" s="33">
        <f aca="true" t="shared" si="4" ref="L18:L24">SUM(B18:K18)</f>
        <v>4176580.6199999996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132489.9</v>
      </c>
      <c r="C19" s="33">
        <f t="shared" si="5"/>
        <v>137851.9</v>
      </c>
      <c r="D19" s="33">
        <f t="shared" si="5"/>
        <v>473545.84</v>
      </c>
      <c r="E19" s="33">
        <f t="shared" si="5"/>
        <v>269367.18</v>
      </c>
      <c r="F19" s="33">
        <f t="shared" si="5"/>
        <v>396210.84</v>
      </c>
      <c r="G19" s="33">
        <f t="shared" si="5"/>
        <v>235754.66</v>
      </c>
      <c r="H19" s="33">
        <f t="shared" si="5"/>
        <v>129806.18</v>
      </c>
      <c r="I19" s="33">
        <f t="shared" si="5"/>
        <v>141108.11</v>
      </c>
      <c r="J19" s="33">
        <f t="shared" si="5"/>
        <v>157477.1</v>
      </c>
      <c r="K19" s="33">
        <f t="shared" si="5"/>
        <v>194696.41</v>
      </c>
      <c r="L19" s="33">
        <f t="shared" si="4"/>
        <v>2268308.12</v>
      </c>
      <c r="M19"/>
    </row>
    <row r="20" spans="1:13" ht="17.25" customHeight="1">
      <c r="A20" s="27" t="s">
        <v>26</v>
      </c>
      <c r="B20" s="33">
        <v>2185.55</v>
      </c>
      <c r="C20" s="33">
        <v>5345.63</v>
      </c>
      <c r="D20" s="33">
        <v>18625.58</v>
      </c>
      <c r="E20" s="33">
        <v>16913.24</v>
      </c>
      <c r="F20" s="33">
        <v>24714.91</v>
      </c>
      <c r="G20" s="33">
        <v>17026.82</v>
      </c>
      <c r="H20" s="33">
        <v>7773.38</v>
      </c>
      <c r="I20" s="33">
        <v>4819.83</v>
      </c>
      <c r="J20" s="33">
        <v>9113.87</v>
      </c>
      <c r="K20" s="33">
        <v>13754.9</v>
      </c>
      <c r="L20" s="33">
        <f t="shared" si="4"/>
        <v>120273.71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-114</v>
      </c>
      <c r="J23" s="33">
        <v>0</v>
      </c>
      <c r="K23" s="33">
        <v>0</v>
      </c>
      <c r="L23" s="33">
        <f t="shared" si="4"/>
        <v>-114</v>
      </c>
      <c r="M23"/>
    </row>
    <row r="24" spans="1:13" ht="17.25" customHeight="1">
      <c r="A24" s="27" t="s">
        <v>73</v>
      </c>
      <c r="B24" s="33">
        <v>-11627.67</v>
      </c>
      <c r="C24" s="33">
        <v>-11077.76</v>
      </c>
      <c r="D24" s="33">
        <v>-39619.52</v>
      </c>
      <c r="E24" s="33">
        <v>-29763.86</v>
      </c>
      <c r="F24" s="33">
        <v>-33348.74</v>
      </c>
      <c r="G24" s="33">
        <v>-16256.7</v>
      </c>
      <c r="H24" s="33">
        <v>-10119.2</v>
      </c>
      <c r="I24" s="33">
        <v>-12668.25</v>
      </c>
      <c r="J24" s="33">
        <v>-11200.3</v>
      </c>
      <c r="K24" s="33">
        <v>-20071.6</v>
      </c>
      <c r="L24" s="33">
        <f t="shared" si="4"/>
        <v>-195753.6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1597961.49</v>
      </c>
      <c r="C27" s="33">
        <f t="shared" si="6"/>
        <v>630027.5</v>
      </c>
      <c r="D27" s="33">
        <f t="shared" si="6"/>
        <v>1422118.6</v>
      </c>
      <c r="E27" s="33">
        <f t="shared" si="6"/>
        <v>1548126.73</v>
      </c>
      <c r="F27" s="33">
        <f t="shared" si="6"/>
        <v>621510.3300000001</v>
      </c>
      <c r="G27" s="33">
        <f t="shared" si="6"/>
        <v>919264.78</v>
      </c>
      <c r="H27" s="33">
        <f t="shared" si="6"/>
        <v>395419.41000000003</v>
      </c>
      <c r="I27" s="33">
        <f t="shared" si="6"/>
        <v>632844.7999999999</v>
      </c>
      <c r="J27" s="33">
        <f t="shared" si="6"/>
        <v>2148391.82</v>
      </c>
      <c r="K27" s="33">
        <f t="shared" si="6"/>
        <v>1430804.15</v>
      </c>
      <c r="L27" s="33">
        <f aca="true" t="shared" si="7" ref="L27:L33">SUM(B27:K27)</f>
        <v>11346469.610000001</v>
      </c>
      <c r="M27"/>
    </row>
    <row r="28" spans="1:13" ht="18.75" customHeight="1">
      <c r="A28" s="27" t="s">
        <v>30</v>
      </c>
      <c r="B28" s="33">
        <f>B29+B30+B31+B32</f>
        <v>-18810</v>
      </c>
      <c r="C28" s="33">
        <f aca="true" t="shared" si="8" ref="C28:K28">C29+C30+C31+C32</f>
        <v>-24389.2</v>
      </c>
      <c r="D28" s="33">
        <f t="shared" si="8"/>
        <v>-65718.4</v>
      </c>
      <c r="E28" s="33">
        <f t="shared" si="8"/>
        <v>-56707.2</v>
      </c>
      <c r="F28" s="33">
        <f t="shared" si="8"/>
        <v>-55545.6</v>
      </c>
      <c r="G28" s="33">
        <f t="shared" si="8"/>
        <v>-32560</v>
      </c>
      <c r="H28" s="33">
        <f t="shared" si="8"/>
        <v>-14524.4</v>
      </c>
      <c r="I28" s="33">
        <f t="shared" si="8"/>
        <v>-28915.64</v>
      </c>
      <c r="J28" s="33">
        <f t="shared" si="8"/>
        <v>-15439.6</v>
      </c>
      <c r="K28" s="33">
        <f t="shared" si="8"/>
        <v>-40981.6</v>
      </c>
      <c r="L28" s="33">
        <f t="shared" si="7"/>
        <v>-353591.63999999996</v>
      </c>
      <c r="M28"/>
    </row>
    <row r="29" spans="1:13" s="36" customFormat="1" ht="18.75" customHeight="1">
      <c r="A29" s="34" t="s">
        <v>57</v>
      </c>
      <c r="B29" s="33">
        <f>-ROUND((B9)*$E$3,2)</f>
        <v>-18810</v>
      </c>
      <c r="C29" s="33">
        <f aca="true" t="shared" si="9" ref="C29:K29">-ROUND((C9)*$E$3,2)</f>
        <v>-24389.2</v>
      </c>
      <c r="D29" s="33">
        <f t="shared" si="9"/>
        <v>-65718.4</v>
      </c>
      <c r="E29" s="33">
        <f t="shared" si="9"/>
        <v>-56707.2</v>
      </c>
      <c r="F29" s="33">
        <f t="shared" si="9"/>
        <v>-55545.6</v>
      </c>
      <c r="G29" s="33">
        <f t="shared" si="9"/>
        <v>-32560</v>
      </c>
      <c r="H29" s="33">
        <f t="shared" si="9"/>
        <v>-14524.4</v>
      </c>
      <c r="I29" s="33">
        <f t="shared" si="9"/>
        <v>-19558</v>
      </c>
      <c r="J29" s="33">
        <f t="shared" si="9"/>
        <v>-15439.6</v>
      </c>
      <c r="K29" s="33">
        <f t="shared" si="9"/>
        <v>-40981.6</v>
      </c>
      <c r="L29" s="33">
        <f t="shared" si="7"/>
        <v>-344233.99999999994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-9340.75</v>
      </c>
      <c r="J32" s="17">
        <v>0</v>
      </c>
      <c r="K32" s="17">
        <v>0</v>
      </c>
      <c r="L32" s="33">
        <f t="shared" si="7"/>
        <v>-9340.75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-376000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-441241.62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-809000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-809000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1657042.39</v>
      </c>
      <c r="C46" s="33">
        <v>654416.7</v>
      </c>
      <c r="D46" s="33">
        <v>1487837</v>
      </c>
      <c r="E46" s="33">
        <v>1614018.93</v>
      </c>
      <c r="F46" s="33">
        <v>677055.93</v>
      </c>
      <c r="G46" s="33">
        <v>1327824.78</v>
      </c>
      <c r="H46" s="33">
        <v>425729.53</v>
      </c>
      <c r="I46" s="33">
        <v>661760.44</v>
      </c>
      <c r="J46" s="33">
        <v>2163831.42</v>
      </c>
      <c r="K46" s="33">
        <v>1471785.75</v>
      </c>
      <c r="L46" s="33">
        <f t="shared" si="11"/>
        <v>12141302.87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2060295.1</v>
      </c>
      <c r="C48" s="41">
        <f aca="true" t="shared" si="12" ref="C48:K48">IF(C17+C27+C40+C49&lt;0,0,C17+C27+C49)</f>
        <v>993967.06</v>
      </c>
      <c r="D48" s="41">
        <f t="shared" si="12"/>
        <v>2633187.5100000002</v>
      </c>
      <c r="E48" s="41">
        <f t="shared" si="12"/>
        <v>2513450.98</v>
      </c>
      <c r="F48" s="41">
        <f t="shared" si="12"/>
        <v>1665175.28</v>
      </c>
      <c r="G48" s="41">
        <f t="shared" si="12"/>
        <v>1507357.3</v>
      </c>
      <c r="H48" s="41">
        <f t="shared" si="12"/>
        <v>717493.52</v>
      </c>
      <c r="I48" s="41">
        <f t="shared" si="12"/>
        <v>1055674</v>
      </c>
      <c r="J48" s="41">
        <f t="shared" si="12"/>
        <v>2521926.0799999996</v>
      </c>
      <c r="K48" s="41">
        <f t="shared" si="12"/>
        <v>2056813.56</v>
      </c>
      <c r="L48" s="42">
        <f>SUM(B48:K48)</f>
        <v>17725340.39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2060295.1</v>
      </c>
      <c r="C54" s="41">
        <f aca="true" t="shared" si="14" ref="C54:J54">SUM(C55:C66)</f>
        <v>993967.06</v>
      </c>
      <c r="D54" s="41">
        <f t="shared" si="14"/>
        <v>2633187.51</v>
      </c>
      <c r="E54" s="41">
        <f t="shared" si="14"/>
        <v>2513450.98</v>
      </c>
      <c r="F54" s="41">
        <f t="shared" si="14"/>
        <v>1665175.27</v>
      </c>
      <c r="G54" s="41">
        <f t="shared" si="14"/>
        <v>1507357.31</v>
      </c>
      <c r="H54" s="41">
        <f t="shared" si="14"/>
        <v>717493.53</v>
      </c>
      <c r="I54" s="41">
        <f>SUM(I55:I69)</f>
        <v>1055674</v>
      </c>
      <c r="J54" s="41">
        <f t="shared" si="14"/>
        <v>2521926.0799999996</v>
      </c>
      <c r="K54" s="41">
        <f>SUM(K55:K68)</f>
        <v>2056813.57</v>
      </c>
      <c r="L54" s="46">
        <f>SUM(B54:K54)</f>
        <v>17725340.41</v>
      </c>
      <c r="M54" s="40"/>
    </row>
    <row r="55" spans="1:13" ht="18.75" customHeight="1">
      <c r="A55" s="47" t="s">
        <v>50</v>
      </c>
      <c r="B55" s="48">
        <v>2060295.1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2060295.1</v>
      </c>
      <c r="M55" s="40"/>
    </row>
    <row r="56" spans="1:12" ht="18.75" customHeight="1">
      <c r="A56" s="47" t="s">
        <v>60</v>
      </c>
      <c r="B56" s="17">
        <v>0</v>
      </c>
      <c r="C56" s="48">
        <v>870157.05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870157.05</v>
      </c>
    </row>
    <row r="57" spans="1:12" ht="18.75" customHeight="1">
      <c r="A57" s="47" t="s">
        <v>61</v>
      </c>
      <c r="B57" s="17">
        <v>0</v>
      </c>
      <c r="C57" s="48">
        <v>123810.01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123810.01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2633187.51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2633187.51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2513450.98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2513450.98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1665175.27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1665175.27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1507357.31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1507357.31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717493.53</v>
      </c>
      <c r="I62" s="17">
        <v>0</v>
      </c>
      <c r="J62" s="17">
        <v>0</v>
      </c>
      <c r="K62" s="17">
        <v>0</v>
      </c>
      <c r="L62" s="46">
        <f t="shared" si="15"/>
        <v>717493.53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2521926.0799999996</v>
      </c>
      <c r="K64" s="17">
        <v>0</v>
      </c>
      <c r="L64" s="46">
        <f t="shared" si="15"/>
        <v>2521926.0799999996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1307722.6300000001</v>
      </c>
      <c r="L65" s="46">
        <f t="shared" si="15"/>
        <v>1307722.6300000001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749090.94</v>
      </c>
      <c r="L66" s="46">
        <f t="shared" si="15"/>
        <v>749090.94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1055674</v>
      </c>
      <c r="J69" s="52">
        <v>0</v>
      </c>
      <c r="K69" s="52">
        <v>0</v>
      </c>
      <c r="L69" s="51">
        <f>SUM(B69:K69)</f>
        <v>1055674</v>
      </c>
    </row>
    <row r="70" spans="1:12" ht="18" customHeight="1">
      <c r="A70" s="53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 t="s">
        <v>79</v>
      </c>
      <c r="I71"/>
      <c r="K71"/>
    </row>
    <row r="72" spans="10:11" ht="14.25">
      <c r="J72"/>
      <c r="K72"/>
    </row>
    <row r="73" ht="14.25">
      <c r="K73"/>
    </row>
    <row r="74" ht="14.25">
      <c r="K74"/>
    </row>
    <row r="75" spans="8:11" ht="14.25">
      <c r="H75" s="63"/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2020-09-25T15:06:18Z</dcterms:modified>
  <cp:category/>
  <cp:version/>
  <cp:contentType/>
  <cp:contentStatus/>
</cp:coreProperties>
</file>