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<sst xmlns="http://schemas.openxmlformats.org/spreadsheetml/2006/main" count="79" uniqueCount="78">
  <si>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</si>
  <si>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</si>
  <si>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</si>
  <si>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</si>
  <si>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</si>
  <si>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</si>
  <si>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</si>
  <si>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</si>
  <si>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</si>
  <si>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</si>
  <si>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</si>
  <si>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</si>
  <si>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</si>
  <si>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</si>
  <si>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</si>
  <si>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</si>
  <si>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</si>
  <si>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</si>
  <si>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</si>
  <si>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</si>
  <si>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</si>
  <si>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</si>
  <si>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</si>
  <si>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</si>
  <si>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</si>
  <si>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</si>
  <si>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</si>
  <si>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</si>
  <si>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</si>
  <si>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</si>
  <si>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</si>
  <si>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</si>
  <si>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</si>
  <si>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</si>
  <si>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</si>
  <si>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</si>
  <si>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</si>
  <si>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</si>
  <si>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</si>
  <si>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</si>
  <si>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</si>
  <si>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</si>
  <si>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</si>
  <si>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</si>
  <si>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</si>
  <si>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</si>
  <si>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</si>
  <si>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</si>
  <si>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</si>
  <si>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</si>
  <si>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</si>
  <si>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</si>
  <si>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</si>
  <si>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</si>
  <si>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</si>
  <si>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</si>
  <si>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</si>
  <si>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</si>
  <si>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</si>
  <si>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</si>
  <si>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</si>
  <si>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</si>
  <si>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</si>
  <si>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</si>
  <si>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</si>
  <si>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</si>
  <si>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</si>
  <si>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</si>
  <si>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</si>
  <si>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</si>
  <si>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</si>
  <si>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</si>
  <si>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</si>
  <si>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</si>
  <si>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</si>
  <si>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</si>
  <si>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16/09/20 - VENCIMENTO 23/09/20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</si>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</sst>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57948</v>
      </c>
      <c r="C7" s="10">
        <f>C8+C11</f>
        <v>74448</v>
      </c>
      <c r="D7" s="10">
        <f aca="true" t="shared" si="0" ref="D7:K7">D8+D11</f>
        <v>205143</v>
      </c>
      <c r="E7" s="10">
        <f t="shared" si="0"/>
        <v>191224</v>
      </c>
      <c r="F7" s="10">
        <f t="shared" si="0"/>
        <v>197734</v>
      </c>
      <c r="G7" s="10">
        <f t="shared" si="0"/>
        <v>97549</v>
      </c>
      <c r="H7" s="10">
        <f t="shared" si="0"/>
        <v>48708</v>
      </c>
      <c r="I7" s="10">
        <f t="shared" si="0"/>
        <v>87077</v>
      </c>
      <c r="J7" s="10">
        <f t="shared" si="0"/>
        <v>61292</v>
      </c>
      <c r="K7" s="10">
        <f t="shared" si="0"/>
        <v>148680</v>
      </c>
      <c r="L7" s="10">
        <f>SUM(B7:K7)</f>
        <v>1169803</v>
      </c>
      <c r="M7" s="11"/>
    </row>
    <row r="8" spans="1:13" ht="17.25" customHeight="1">
      <c r="A8" s="12" t="s">
        <v>18</v>
      </c>
      <c r="B8" s="13">
        <f>B9+B10</f>
        <v>4042</v>
      </c>
      <c r="C8" s="13">
        <f aca="true" t="shared" si="1" ref="C8:K8">C9+C10</f>
        <v>4963</v>
      </c>
      <c r="D8" s="13">
        <f t="shared" si="1"/>
        <v>13565</v>
      </c>
      <c r="E8" s="13">
        <f t="shared" si="1"/>
        <v>11902</v>
      </c>
      <c r="F8" s="13">
        <f t="shared" si="1"/>
        <v>11265</v>
      </c>
      <c r="G8" s="13">
        <f t="shared" si="1"/>
        <v>6959</v>
      </c>
      <c r="H8" s="13">
        <f t="shared" si="1"/>
        <v>3050</v>
      </c>
      <c r="I8" s="13">
        <f t="shared" si="1"/>
        <v>3993</v>
      </c>
      <c r="J8" s="13">
        <f t="shared" si="1"/>
        <v>3498</v>
      </c>
      <c r="K8" s="13">
        <f t="shared" si="1"/>
        <v>8579</v>
      </c>
      <c r="L8" s="13">
        <f>SUM(B8:K8)</f>
        <v>71816</v>
      </c>
      <c r="M8"/>
    </row>
    <row r="9" spans="1:13" ht="17.25" customHeight="1">
      <c r="A9" s="14" t="s">
        <v>19</v>
      </c>
      <c r="B9" s="15">
        <v>4040</v>
      </c>
      <c r="C9" s="15">
        <v>4963</v>
      </c>
      <c r="D9" s="15">
        <v>13565</v>
      </c>
      <c r="E9" s="15">
        <v>11902</v>
      </c>
      <c r="F9" s="15">
        <v>11265</v>
      </c>
      <c r="G9" s="15">
        <v>6959</v>
      </c>
      <c r="H9" s="15">
        <v>3050</v>
      </c>
      <c r="I9" s="15">
        <v>3993</v>
      </c>
      <c r="J9" s="15">
        <v>3498</v>
      </c>
      <c r="K9" s="15">
        <v>8579</v>
      </c>
      <c r="L9" s="13">
        <f>SUM(B9:K9)</f>
        <v>71814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53906</v>
      </c>
      <c r="C11" s="15">
        <v>69485</v>
      </c>
      <c r="D11" s="15">
        <v>191578</v>
      </c>
      <c r="E11" s="15">
        <v>179322</v>
      </c>
      <c r="F11" s="15">
        <v>186469</v>
      </c>
      <c r="G11" s="15">
        <v>90590</v>
      </c>
      <c r="H11" s="15">
        <v>45658</v>
      </c>
      <c r="I11" s="15">
        <v>83084</v>
      </c>
      <c r="J11" s="15">
        <v>57794</v>
      </c>
      <c r="K11" s="15">
        <v>140101</v>
      </c>
      <c r="L11" s="13">
        <f>SUM(B11:K11)</f>
        <v>1097987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1.41849089639375</v>
      </c>
      <c r="C15" s="22">
        <v>1.595385446279694</v>
      </c>
      <c r="D15" s="22">
        <v>1.619747537770833</v>
      </c>
      <c r="E15" s="22">
        <v>1.364269357758082</v>
      </c>
      <c r="F15" s="22">
        <v>1.602941051555615</v>
      </c>
      <c r="G15" s="22">
        <v>1.655496705863842</v>
      </c>
      <c r="H15" s="22">
        <v>1.650707685104475</v>
      </c>
      <c r="I15" s="22">
        <v>1.490279362702516</v>
      </c>
      <c r="J15" s="22">
        <v>1.702214924883837</v>
      </c>
      <c r="K15" s="22">
        <v>1.442291159521071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464597.8</v>
      </c>
      <c r="C17" s="25">
        <f aca="true" t="shared" si="2" ref="C17:K17">C18+C19+C20+C21+C22+C23+C24</f>
        <v>362830.27</v>
      </c>
      <c r="D17" s="25">
        <f t="shared" si="2"/>
        <v>1208644.2999999998</v>
      </c>
      <c r="E17" s="25">
        <f t="shared" si="2"/>
        <v>961126.98</v>
      </c>
      <c r="F17" s="25">
        <f t="shared" si="2"/>
        <v>1040629.4199999999</v>
      </c>
      <c r="G17" s="25">
        <f t="shared" si="2"/>
        <v>588069.8700000001</v>
      </c>
      <c r="H17" s="25">
        <f t="shared" si="2"/>
        <v>320729.82</v>
      </c>
      <c r="I17" s="25">
        <f t="shared" si="2"/>
        <v>423247.94</v>
      </c>
      <c r="J17" s="25">
        <f t="shared" si="2"/>
        <v>373763.79</v>
      </c>
      <c r="K17" s="25">
        <f t="shared" si="2"/>
        <v>620576.35</v>
      </c>
      <c r="L17" s="25">
        <f>L18+L19+L20+L21+L22+L23+L24</f>
        <v>6364216.539999999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333566.07</v>
      </c>
      <c r="C18" s="33">
        <f t="shared" si="3"/>
        <v>230907.92</v>
      </c>
      <c r="D18" s="33">
        <f t="shared" si="3"/>
        <v>757757.21</v>
      </c>
      <c r="E18" s="33">
        <f t="shared" si="3"/>
        <v>714336.37</v>
      </c>
      <c r="F18" s="33">
        <f t="shared" si="3"/>
        <v>653866.79</v>
      </c>
      <c r="G18" s="33">
        <f t="shared" si="3"/>
        <v>354463.8</v>
      </c>
      <c r="H18" s="33">
        <f t="shared" si="3"/>
        <v>195007.35</v>
      </c>
      <c r="I18" s="33">
        <f t="shared" si="3"/>
        <v>289557.15</v>
      </c>
      <c r="J18" s="33">
        <f t="shared" si="3"/>
        <v>219449.88</v>
      </c>
      <c r="K18" s="33">
        <f t="shared" si="3"/>
        <v>434636.24</v>
      </c>
      <c r="L18" s="33">
        <f aca="true" t="shared" si="4" ref="L18:L24">SUM(B18:K18)</f>
        <v>4183548.7799999993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139594.36</v>
      </c>
      <c r="C19" s="33">
        <f t="shared" si="5"/>
        <v>137479.21</v>
      </c>
      <c r="D19" s="33">
        <f t="shared" si="5"/>
        <v>469618.17</v>
      </c>
      <c r="E19" s="33">
        <f t="shared" si="5"/>
        <v>260210.85</v>
      </c>
      <c r="F19" s="33">
        <f t="shared" si="5"/>
        <v>394243.13</v>
      </c>
      <c r="G19" s="33">
        <f t="shared" si="5"/>
        <v>232349.85</v>
      </c>
      <c r="H19" s="33">
        <f t="shared" si="5"/>
        <v>126892.78</v>
      </c>
      <c r="I19" s="33">
        <f t="shared" si="5"/>
        <v>141963.89</v>
      </c>
      <c r="J19" s="33">
        <f t="shared" si="5"/>
        <v>154100.98</v>
      </c>
      <c r="K19" s="33">
        <f t="shared" si="5"/>
        <v>192235.77</v>
      </c>
      <c r="L19" s="33">
        <f t="shared" si="4"/>
        <v>2248688.99</v>
      </c>
      <c r="M19"/>
    </row>
    <row r="20" spans="1:13" ht="17.25" customHeight="1">
      <c r="A20" s="27" t="s">
        <v>26</v>
      </c>
      <c r="B20" s="33">
        <v>1701.82</v>
      </c>
      <c r="C20" s="33">
        <v>5520.9</v>
      </c>
      <c r="D20" s="33">
        <v>18152.46</v>
      </c>
      <c r="E20" s="33">
        <v>16343.62</v>
      </c>
      <c r="F20" s="33">
        <v>24500.25</v>
      </c>
      <c r="G20" s="33">
        <v>17512.92</v>
      </c>
      <c r="H20" s="33">
        <v>7580.9</v>
      </c>
      <c r="I20" s="33">
        <v>4469.3</v>
      </c>
      <c r="J20" s="33">
        <v>8675.7</v>
      </c>
      <c r="K20" s="33">
        <v>13775.94</v>
      </c>
      <c r="L20" s="33">
        <f t="shared" si="4"/>
        <v>118233.81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-11632.44</v>
      </c>
      <c r="C24" s="33">
        <v>-11077.76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-12742.4</v>
      </c>
      <c r="J24" s="33">
        <v>-11198.75</v>
      </c>
      <c r="K24" s="33">
        <v>-20071.6</v>
      </c>
      <c r="L24" s="33">
        <f t="shared" si="4"/>
        <v>-195830.97000000003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-58046.9</v>
      </c>
      <c r="C27" s="33">
        <f t="shared" si="6"/>
        <v>-21837.2</v>
      </c>
      <c r="D27" s="33">
        <f t="shared" si="6"/>
        <v>-59686</v>
      </c>
      <c r="E27" s="33">
        <f t="shared" si="6"/>
        <v>-61553.8</v>
      </c>
      <c r="F27" s="33">
        <f t="shared" si="6"/>
        <v>-49566</v>
      </c>
      <c r="G27" s="33">
        <f t="shared" si="6"/>
        <v>-30619.6</v>
      </c>
      <c r="H27" s="33">
        <f t="shared" si="6"/>
        <v>-29205.72</v>
      </c>
      <c r="I27" s="33">
        <f t="shared" si="6"/>
        <v>-26888.670000000002</v>
      </c>
      <c r="J27" s="33">
        <f t="shared" si="6"/>
        <v>-15391.2</v>
      </c>
      <c r="K27" s="33">
        <f t="shared" si="6"/>
        <v>-37747.6</v>
      </c>
      <c r="L27" s="33">
        <f aca="true" t="shared" si="7" ref="L27:L33">SUM(B27:K27)</f>
        <v>-390542.68999999994</v>
      </c>
      <c r="M27"/>
    </row>
    <row r="28" spans="1:13" ht="18.75" customHeight="1">
      <c r="A28" s="27" t="s">
        <v>30</v>
      </c>
      <c r="B28" s="33">
        <f>B29+B30+B31+B32</f>
        <v>-17776</v>
      </c>
      <c r="C28" s="33">
        <f aca="true" t="shared" si="8" ref="C28:K28">C29+C30+C31+C32</f>
        <v>-21837.2</v>
      </c>
      <c r="D28" s="33">
        <f t="shared" si="8"/>
        <v>-59686</v>
      </c>
      <c r="E28" s="33">
        <f t="shared" si="8"/>
        <v>-52368.8</v>
      </c>
      <c r="F28" s="33">
        <f t="shared" si="8"/>
        <v>-49566</v>
      </c>
      <c r="G28" s="33">
        <f t="shared" si="8"/>
        <v>-30619.6</v>
      </c>
      <c r="H28" s="33">
        <f t="shared" si="8"/>
        <v>-13420</v>
      </c>
      <c r="I28" s="33">
        <f t="shared" si="8"/>
        <v>-26888.670000000002</v>
      </c>
      <c r="J28" s="33">
        <f t="shared" si="8"/>
        <v>-15391.2</v>
      </c>
      <c r="K28" s="33">
        <f t="shared" si="8"/>
        <v>-37747.6</v>
      </c>
      <c r="L28" s="33">
        <f t="shared" si="7"/>
        <v>-325301.07</v>
      </c>
      <c r="M28"/>
    </row>
    <row r="29" spans="1:13" s="36" customFormat="1" ht="18.75" customHeight="1">
      <c r="A29" s="34" t="s">
        <v>58</v>
      </c>
      <c r="B29" s="33">
        <f>-ROUND((B9)*$E$3,2)</f>
        <v>-17776</v>
      </c>
      <c r="C29" s="33">
        <f aca="true" t="shared" si="9" ref="C29:K29">-ROUND((C9)*$E$3,2)</f>
        <v>-21837.2</v>
      </c>
      <c r="D29" s="33">
        <f t="shared" si="9"/>
        <v>-59686</v>
      </c>
      <c r="E29" s="33">
        <f t="shared" si="9"/>
        <v>-52368.8</v>
      </c>
      <c r="F29" s="33">
        <f t="shared" si="9"/>
        <v>-49566</v>
      </c>
      <c r="G29" s="33">
        <f t="shared" si="9"/>
        <v>-30619.6</v>
      </c>
      <c r="H29" s="33">
        <f t="shared" si="9"/>
        <v>-13420</v>
      </c>
      <c r="I29" s="33">
        <f t="shared" si="9"/>
        <v>-17569.2</v>
      </c>
      <c r="J29" s="33">
        <f t="shared" si="9"/>
        <v>-15391.2</v>
      </c>
      <c r="K29" s="33">
        <f t="shared" si="9"/>
        <v>-37747.6</v>
      </c>
      <c r="L29" s="33">
        <f t="shared" si="7"/>
        <v>-315981.6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-4.02</v>
      </c>
      <c r="J31" s="17">
        <v>0</v>
      </c>
      <c r="K31" s="17">
        <v>0</v>
      </c>
      <c r="L31" s="33">
        <f t="shared" si="7"/>
        <v>-4.02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-9315.45</v>
      </c>
      <c r="J32" s="17">
        <v>0</v>
      </c>
      <c r="K32" s="17">
        <v>0</v>
      </c>
      <c r="L32" s="33">
        <f t="shared" si="7"/>
        <v>-9315.45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406550.89999999997</v>
      </c>
      <c r="C48" s="41">
        <f aca="true" t="shared" si="12" ref="C48:K48">IF(C17+C27+C40+C49&lt;0,0,C17+C27+C49)</f>
        <v>340993.07</v>
      </c>
      <c r="D48" s="41">
        <f t="shared" si="12"/>
        <v>1148958.2999999998</v>
      </c>
      <c r="E48" s="41">
        <f t="shared" si="12"/>
        <v>899573.1799999999</v>
      </c>
      <c r="F48" s="41">
        <f t="shared" si="12"/>
        <v>991063.4199999999</v>
      </c>
      <c r="G48" s="41">
        <f t="shared" si="12"/>
        <v>557450.2700000001</v>
      </c>
      <c r="H48" s="41">
        <f t="shared" si="12"/>
        <v>291524.1</v>
      </c>
      <c r="I48" s="41">
        <f t="shared" si="12"/>
        <v>396359.27</v>
      </c>
      <c r="J48" s="41">
        <f t="shared" si="12"/>
        <v>358372.58999999997</v>
      </c>
      <c r="K48" s="41">
        <f t="shared" si="12"/>
        <v>582828.75</v>
      </c>
      <c r="L48" s="42">
        <f>SUM(B48:K48)</f>
        <v>5973673.85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406550.91</v>
      </c>
      <c r="C54" s="41">
        <f aca="true" t="shared" si="14" ref="C54:J54">SUM(C55:C66)</f>
        <v>340993.07</v>
      </c>
      <c r="D54" s="41">
        <f t="shared" si="14"/>
        <v>1148958.3</v>
      </c>
      <c r="E54" s="41">
        <f t="shared" si="14"/>
        <v>899573.19</v>
      </c>
      <c r="F54" s="41">
        <f t="shared" si="14"/>
        <v>991063.42</v>
      </c>
      <c r="G54" s="41">
        <f t="shared" si="14"/>
        <v>557450.28</v>
      </c>
      <c r="H54" s="41">
        <f t="shared" si="14"/>
        <v>291524.1</v>
      </c>
      <c r="I54" s="41">
        <f>SUM(I55:I69)</f>
        <v>396359.27</v>
      </c>
      <c r="J54" s="41">
        <f t="shared" si="14"/>
        <v>358372.58999999997</v>
      </c>
      <c r="K54" s="41">
        <f>SUM(K55:K68)</f>
        <v>582828.76</v>
      </c>
      <c r="L54" s="46">
        <f>SUM(B54:K54)</f>
        <v>5973673.889999999</v>
      </c>
      <c r="M54" s="40"/>
    </row>
    <row r="55" spans="1:13" ht="18.75" customHeight="1">
      <c r="A55" s="47" t="s">
        <v>51</v>
      </c>
      <c r="B55" s="48">
        <v>406550.91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406550.91</v>
      </c>
      <c r="M55" s="40"/>
    </row>
    <row r="56" spans="1:12" ht="18.75" customHeight="1">
      <c r="A56" s="47" t="s">
        <v>61</v>
      </c>
      <c r="B56" s="17">
        <v>0</v>
      </c>
      <c r="C56" s="48">
        <v>297755.15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297755.15</v>
      </c>
    </row>
    <row r="57" spans="1:12" ht="18.75" customHeight="1">
      <c r="A57" s="47" t="s">
        <v>62</v>
      </c>
      <c r="B57" s="17">
        <v>0</v>
      </c>
      <c r="C57" s="48">
        <v>43237.92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43237.92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1148958.3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1148958.3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899573.19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899573.19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991063.42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991063.42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557450.28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557450.28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291524.1</v>
      </c>
      <c r="I62" s="17">
        <v>0</v>
      </c>
      <c r="J62" s="17">
        <v>0</v>
      </c>
      <c r="K62" s="17">
        <v>0</v>
      </c>
      <c r="L62" s="46">
        <f t="shared" si="15"/>
        <v>291524.1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358372.58999999997</v>
      </c>
      <c r="K64" s="17">
        <v>0</v>
      </c>
      <c r="L64" s="46">
        <f t="shared" si="15"/>
        <v>358372.58999999997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318749.05</v>
      </c>
      <c r="L65" s="46">
        <f t="shared" si="15"/>
        <v>318749.05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264079.71</v>
      </c>
      <c r="L66" s="46">
        <f t="shared" si="15"/>
        <v>264079.71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396359.27</v>
      </c>
      <c r="J69" s="52">
        <v>0</v>
      </c>
      <c r="K69" s="52">
        <v>0</v>
      </c>
      <c r="L69" s="51">
        <f>SUM(B69:K69)</f>
        <v>396359.27</v>
      </c>
    </row>
    <row r="70" spans="1:12" ht="18" customHeight="1">
      <c r="A70" s="6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spans="8:11" ht="14.25">
      <c r="H75" s="60"/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2020-09-22T17:45:45Z</dcterms:modified>
  <cp:category/>
  <cp:version/>
  <cp:contentType/>
  <cp:contentStatus/>
</cp:coreProperties>
</file>