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<sst xmlns="http://schemas.openxmlformats.org/spreadsheetml/2006/main" count="79" uniqueCount="78">
  <si>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</si>
  <si>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</si>
  <si>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</si>
  <si>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</si>
  <si>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</si>
  <si>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</si>
  <si>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</si>
  <si>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</si>
  <si>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</si>
  <si>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</si>
  <si>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</si>
  <si>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</si>
  <si>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</si>
  <si>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</si>
  <si>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</si>
  <si>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</si>
  <si>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</si>
  <si>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</si>
  <si>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</si>
  <si>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</si>
  <si>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</si>
  <si>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</si>
  <si>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</si>
  <si>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</si>
  <si>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</si>
  <si>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</si>
  <si>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</si>
  <si>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</si>
  <si>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</si>
  <si>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</si>
  <si>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</si>
  <si>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</si>
  <si>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</si>
  <si>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</si>
  <si>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</si>
  <si>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</si>
  <si>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</si>
  <si>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</si>
  <si>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</si>
  <si>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</si>
  <si>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</si>
  <si>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</si>
  <si>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</si>
  <si>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</si>
  <si>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</si>
  <si>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</si>
  <si>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</si>
  <si>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</si>
  <si>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</si>
  <si>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</si>
  <si>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</si>
  <si>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</si>
  <si>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</si>
  <si>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</si>
  <si>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</si>
  <si>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</si>
  <si>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</si>
  <si>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</si>
  <si>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</si>
  <si>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</si>
  <si>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</si>
  <si>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</si>
  <si>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</si>
  <si>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</si>
  <si>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</si>
  <si>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</si>
  <si>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</si>
  <si>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</si>
  <si>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</si>
  <si>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</si>
  <si>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</si>
  <si>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</si>
  <si>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</si>
  <si>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</si>
  <si>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</si>
  <si>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</si>
  <si>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15/09/20 - VENCIMENTO 22/09/20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</si>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</sst>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57500</v>
      </c>
      <c r="C7" s="10">
        <f>C8+C11</f>
        <v>73635</v>
      </c>
      <c r="D7" s="10">
        <f aca="true" t="shared" si="0" ref="D7:K7">D8+D11</f>
        <v>203980</v>
      </c>
      <c r="E7" s="10">
        <f t="shared" si="0"/>
        <v>188540</v>
      </c>
      <c r="F7" s="10">
        <f t="shared" si="0"/>
        <v>193585</v>
      </c>
      <c r="G7" s="10">
        <f t="shared" si="0"/>
        <v>96464</v>
      </c>
      <c r="H7" s="10">
        <f t="shared" si="0"/>
        <v>47345</v>
      </c>
      <c r="I7" s="10">
        <f t="shared" si="0"/>
        <v>86132</v>
      </c>
      <c r="J7" s="10">
        <f t="shared" si="0"/>
        <v>60273</v>
      </c>
      <c r="K7" s="10">
        <f t="shared" si="0"/>
        <v>147597</v>
      </c>
      <c r="L7" s="10">
        <f>SUM(B7:K7)</f>
        <v>1155051</v>
      </c>
      <c r="M7" s="11"/>
    </row>
    <row r="8" spans="1:13" ht="17.25" customHeight="1">
      <c r="A8" s="12" t="s">
        <v>18</v>
      </c>
      <c r="B8" s="13">
        <f>B9+B10</f>
        <v>4005</v>
      </c>
      <c r="C8" s="13">
        <f aca="true" t="shared" si="1" ref="C8:K8">C9+C10</f>
        <v>4926</v>
      </c>
      <c r="D8" s="13">
        <f t="shared" si="1"/>
        <v>14121</v>
      </c>
      <c r="E8" s="13">
        <f t="shared" si="1"/>
        <v>11933</v>
      </c>
      <c r="F8" s="13">
        <f t="shared" si="1"/>
        <v>11280</v>
      </c>
      <c r="G8" s="13">
        <f t="shared" si="1"/>
        <v>6939</v>
      </c>
      <c r="H8" s="13">
        <f t="shared" si="1"/>
        <v>2909</v>
      </c>
      <c r="I8" s="13">
        <f t="shared" si="1"/>
        <v>4182</v>
      </c>
      <c r="J8" s="13">
        <f t="shared" si="1"/>
        <v>3359</v>
      </c>
      <c r="K8" s="13">
        <f t="shared" si="1"/>
        <v>8741</v>
      </c>
      <c r="L8" s="13">
        <f>SUM(B8:K8)</f>
        <v>72395</v>
      </c>
      <c r="M8"/>
    </row>
    <row r="9" spans="1:13" ht="17.25" customHeight="1">
      <c r="A9" s="14" t="s">
        <v>19</v>
      </c>
      <c r="B9" s="15">
        <v>4003</v>
      </c>
      <c r="C9" s="15">
        <v>4926</v>
      </c>
      <c r="D9" s="15">
        <v>14121</v>
      </c>
      <c r="E9" s="15">
        <v>11933</v>
      </c>
      <c r="F9" s="15">
        <v>11280</v>
      </c>
      <c r="G9" s="15">
        <v>6939</v>
      </c>
      <c r="H9" s="15">
        <v>2909</v>
      </c>
      <c r="I9" s="15">
        <v>4182</v>
      </c>
      <c r="J9" s="15">
        <v>3359</v>
      </c>
      <c r="K9" s="15">
        <v>8741</v>
      </c>
      <c r="L9" s="13">
        <f>SUM(B9:K9)</f>
        <v>72393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53495</v>
      </c>
      <c r="C11" s="15">
        <v>68709</v>
      </c>
      <c r="D11" s="15">
        <v>189859</v>
      </c>
      <c r="E11" s="15">
        <v>176607</v>
      </c>
      <c r="F11" s="15">
        <v>182305</v>
      </c>
      <c r="G11" s="15">
        <v>89525</v>
      </c>
      <c r="H11" s="15">
        <v>44436</v>
      </c>
      <c r="I11" s="15">
        <v>81950</v>
      </c>
      <c r="J11" s="15">
        <v>56914</v>
      </c>
      <c r="K11" s="15">
        <v>138856</v>
      </c>
      <c r="L11" s="13">
        <f>SUM(B11:K11)</f>
        <v>1082656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1.434336382404671</v>
      </c>
      <c r="C15" s="22">
        <v>1.619631731671682</v>
      </c>
      <c r="D15" s="22">
        <v>1.630486390671753</v>
      </c>
      <c r="E15" s="22">
        <v>1.380194620249806</v>
      </c>
      <c r="F15" s="22">
        <v>1.46797235759521</v>
      </c>
      <c r="G15" s="22">
        <v>1.670952690201348</v>
      </c>
      <c r="H15" s="22">
        <v>1.692608543087062</v>
      </c>
      <c r="I15" s="22">
        <v>1.503573081575817</v>
      </c>
      <c r="J15" s="22">
        <v>1.718207627601037</v>
      </c>
      <c r="K15" s="22">
        <v>1.450005235654865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466207.19999999995</v>
      </c>
      <c r="C17" s="25">
        <f aca="true" t="shared" si="2" ref="C17:K17">C18+C19+C20+C21+C22+C23+C24</f>
        <v>364387.1699999999</v>
      </c>
      <c r="D17" s="25">
        <f t="shared" si="2"/>
        <v>1210232.73</v>
      </c>
      <c r="E17" s="25">
        <f t="shared" si="2"/>
        <v>958708.48</v>
      </c>
      <c r="F17" s="25">
        <f t="shared" si="2"/>
        <v>935081.1599999999</v>
      </c>
      <c r="G17" s="25">
        <f t="shared" si="2"/>
        <v>586493.3</v>
      </c>
      <c r="H17" s="25">
        <f t="shared" si="2"/>
        <v>319576.74</v>
      </c>
      <c r="I17" s="25">
        <f t="shared" si="2"/>
        <v>422374.14999999997</v>
      </c>
      <c r="J17" s="25">
        <f t="shared" si="2"/>
        <v>371267.52999999997</v>
      </c>
      <c r="K17" s="25">
        <f t="shared" si="2"/>
        <v>619250.91</v>
      </c>
      <c r="L17" s="25">
        <f>L18+L19+L20+L21+L22+L23+L24</f>
        <v>6253579.37</v>
      </c>
      <c r="M17"/>
    </row>
    <row r="18" spans="1:13" ht="17.25" customHeight="1">
      <c r="A18" s="26" t="s">
        <v>24</v>
      </c>
      <c r="B18" s="33">
        <f aca="true" t="shared" si="3" ref="B18:K18">ROUND(B13*B7,2)</f>
        <v>330987.25</v>
      </c>
      <c r="C18" s="33">
        <f t="shared" si="3"/>
        <v>228386.32</v>
      </c>
      <c r="D18" s="33">
        <f t="shared" si="3"/>
        <v>753461.32</v>
      </c>
      <c r="E18" s="33">
        <f t="shared" si="3"/>
        <v>704310.02</v>
      </c>
      <c r="F18" s="33">
        <f t="shared" si="3"/>
        <v>640146.88</v>
      </c>
      <c r="G18" s="33">
        <f t="shared" si="3"/>
        <v>350521.24</v>
      </c>
      <c r="H18" s="33">
        <f t="shared" si="3"/>
        <v>189550.44</v>
      </c>
      <c r="I18" s="33">
        <f t="shared" si="3"/>
        <v>286414.74</v>
      </c>
      <c r="J18" s="33">
        <f t="shared" si="3"/>
        <v>215801.45</v>
      </c>
      <c r="K18" s="33">
        <f t="shared" si="3"/>
        <v>431470.31</v>
      </c>
      <c r="L18" s="33">
        <f aca="true" t="shared" si="4" ref="L18:L24">SUM(B18:K18)</f>
        <v>4131049.97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143759.8</v>
      </c>
      <c r="C19" s="33">
        <f t="shared" si="5"/>
        <v>141515.41</v>
      </c>
      <c r="D19" s="33">
        <f t="shared" si="5"/>
        <v>475047.11</v>
      </c>
      <c r="E19" s="33">
        <f t="shared" si="5"/>
        <v>267774.88</v>
      </c>
      <c r="F19" s="33">
        <f t="shared" si="5"/>
        <v>299571.04</v>
      </c>
      <c r="G19" s="33">
        <f t="shared" si="5"/>
        <v>235183.17</v>
      </c>
      <c r="H19" s="33">
        <f t="shared" si="5"/>
        <v>131284.25</v>
      </c>
      <c r="I19" s="33">
        <f t="shared" si="5"/>
        <v>144230.75</v>
      </c>
      <c r="J19" s="33">
        <f t="shared" si="5"/>
        <v>154990.25</v>
      </c>
      <c r="K19" s="33">
        <f t="shared" si="5"/>
        <v>194163.9</v>
      </c>
      <c r="L19" s="33">
        <f t="shared" si="4"/>
        <v>2187520.56</v>
      </c>
      <c r="M19"/>
    </row>
    <row r="20" spans="1:13" ht="17.25" customHeight="1">
      <c r="A20" s="27" t="s">
        <v>26</v>
      </c>
      <c r="B20" s="33">
        <v>1724.6</v>
      </c>
      <c r="C20" s="33">
        <v>5564.72</v>
      </c>
      <c r="D20" s="33">
        <v>18607.84</v>
      </c>
      <c r="E20" s="33">
        <v>16387.44</v>
      </c>
      <c r="F20" s="33">
        <v>24088.69</v>
      </c>
      <c r="G20" s="33">
        <v>17045.59</v>
      </c>
      <c r="H20" s="33">
        <v>7493.26</v>
      </c>
      <c r="I20" s="33">
        <v>4469.3</v>
      </c>
      <c r="J20" s="33">
        <v>8938.6</v>
      </c>
      <c r="K20" s="33">
        <v>13688.3</v>
      </c>
      <c r="L20" s="33">
        <f t="shared" si="4"/>
        <v>118008.34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-11632.44</v>
      </c>
      <c r="C24" s="33">
        <v>-11079.28</v>
      </c>
      <c r="D24" s="33">
        <v>-39619.52</v>
      </c>
      <c r="E24" s="33">
        <v>-29763.86</v>
      </c>
      <c r="F24" s="33">
        <v>-30093.44</v>
      </c>
      <c r="G24" s="33">
        <v>-16256.7</v>
      </c>
      <c r="H24" s="33">
        <v>-10119.2</v>
      </c>
      <c r="I24" s="33">
        <v>-12740.64</v>
      </c>
      <c r="J24" s="33">
        <v>-11198.75</v>
      </c>
      <c r="K24" s="33">
        <v>-20071.6</v>
      </c>
      <c r="L24" s="33">
        <f t="shared" si="4"/>
        <v>-192575.43000000002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-57884.100000000006</v>
      </c>
      <c r="C27" s="33">
        <f t="shared" si="6"/>
        <v>-21674.4</v>
      </c>
      <c r="D27" s="33">
        <f t="shared" si="6"/>
        <v>-62132.4</v>
      </c>
      <c r="E27" s="33">
        <f t="shared" si="6"/>
        <v>-61690.2</v>
      </c>
      <c r="F27" s="33">
        <f t="shared" si="6"/>
        <v>-49632</v>
      </c>
      <c r="G27" s="33">
        <f t="shared" si="6"/>
        <v>345468.4</v>
      </c>
      <c r="H27" s="33">
        <f t="shared" si="6"/>
        <v>-28585.32</v>
      </c>
      <c r="I27" s="33">
        <f t="shared" si="6"/>
        <v>-38576.97</v>
      </c>
      <c r="J27" s="33">
        <f t="shared" si="6"/>
        <v>-14779.6</v>
      </c>
      <c r="K27" s="33">
        <f t="shared" si="6"/>
        <v>-38460.4</v>
      </c>
      <c r="L27" s="33">
        <f aca="true" t="shared" si="7" ref="L27:L33">SUM(B27:K27)</f>
        <v>-27946.989999999954</v>
      </c>
      <c r="M27"/>
    </row>
    <row r="28" spans="1:13" ht="18.75" customHeight="1">
      <c r="A28" s="27" t="s">
        <v>30</v>
      </c>
      <c r="B28" s="33">
        <f>B29+B30+B31+B32</f>
        <v>-17613.2</v>
      </c>
      <c r="C28" s="33">
        <f aca="true" t="shared" si="8" ref="C28:K28">C29+C30+C31+C32</f>
        <v>-21674.4</v>
      </c>
      <c r="D28" s="33">
        <f t="shared" si="8"/>
        <v>-62132.4</v>
      </c>
      <c r="E28" s="33">
        <f t="shared" si="8"/>
        <v>-52505.2</v>
      </c>
      <c r="F28" s="33">
        <f t="shared" si="8"/>
        <v>-49632</v>
      </c>
      <c r="G28" s="33">
        <f t="shared" si="8"/>
        <v>-30531.6</v>
      </c>
      <c r="H28" s="33">
        <f t="shared" si="8"/>
        <v>-12799.6</v>
      </c>
      <c r="I28" s="33">
        <f t="shared" si="8"/>
        <v>-38576.97</v>
      </c>
      <c r="J28" s="33">
        <f t="shared" si="8"/>
        <v>-14779.6</v>
      </c>
      <c r="K28" s="33">
        <f t="shared" si="8"/>
        <v>-38460.4</v>
      </c>
      <c r="L28" s="33">
        <f t="shared" si="7"/>
        <v>-338705.37</v>
      </c>
      <c r="M28"/>
    </row>
    <row r="29" spans="1:13" s="36" customFormat="1" ht="18.75" customHeight="1">
      <c r="A29" s="34" t="s">
        <v>58</v>
      </c>
      <c r="B29" s="33">
        <f>-ROUND((B9)*$E$3,2)</f>
        <v>-17613.2</v>
      </c>
      <c r="C29" s="33">
        <f aca="true" t="shared" si="9" ref="C29:K29">-ROUND((C9)*$E$3,2)</f>
        <v>-21674.4</v>
      </c>
      <c r="D29" s="33">
        <f t="shared" si="9"/>
        <v>-62132.4</v>
      </c>
      <c r="E29" s="33">
        <f t="shared" si="9"/>
        <v>-52505.2</v>
      </c>
      <c r="F29" s="33">
        <f t="shared" si="9"/>
        <v>-49632</v>
      </c>
      <c r="G29" s="33">
        <f t="shared" si="9"/>
        <v>-30531.6</v>
      </c>
      <c r="H29" s="33">
        <f t="shared" si="9"/>
        <v>-12799.6</v>
      </c>
      <c r="I29" s="33">
        <f t="shared" si="9"/>
        <v>-18400.8</v>
      </c>
      <c r="J29" s="33">
        <f t="shared" si="9"/>
        <v>-14779.6</v>
      </c>
      <c r="K29" s="33">
        <f t="shared" si="9"/>
        <v>-38460.4</v>
      </c>
      <c r="L29" s="33">
        <f t="shared" si="7"/>
        <v>-318529.2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-20159.28</v>
      </c>
      <c r="J32" s="17">
        <v>0</v>
      </c>
      <c r="K32" s="17">
        <v>0</v>
      </c>
      <c r="L32" s="33">
        <f t="shared" si="7"/>
        <v>-20159.28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376000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310758.38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809000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809000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408323.1</v>
      </c>
      <c r="C48" s="41">
        <f aca="true" t="shared" si="12" ref="C48:K48">IF(C17+C27+C40+C49&lt;0,0,C17+C27+C49)</f>
        <v>342712.7699999999</v>
      </c>
      <c r="D48" s="41">
        <f t="shared" si="12"/>
        <v>1148100.33</v>
      </c>
      <c r="E48" s="41">
        <f t="shared" si="12"/>
        <v>897018.28</v>
      </c>
      <c r="F48" s="41">
        <f t="shared" si="12"/>
        <v>885449.1599999999</v>
      </c>
      <c r="G48" s="41">
        <f t="shared" si="12"/>
        <v>931961.7000000001</v>
      </c>
      <c r="H48" s="41">
        <f t="shared" si="12"/>
        <v>290991.42</v>
      </c>
      <c r="I48" s="41">
        <f t="shared" si="12"/>
        <v>383797.17999999993</v>
      </c>
      <c r="J48" s="41">
        <f t="shared" si="12"/>
        <v>356487.93</v>
      </c>
      <c r="K48" s="41">
        <f t="shared" si="12"/>
        <v>580790.51</v>
      </c>
      <c r="L48" s="42">
        <f>SUM(B48:K48)</f>
        <v>6225632.379999999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408323.1</v>
      </c>
      <c r="C54" s="41">
        <f aca="true" t="shared" si="14" ref="C54:J54">SUM(C55:C66)</f>
        <v>342712.76</v>
      </c>
      <c r="D54" s="41">
        <f t="shared" si="14"/>
        <v>1148100.33</v>
      </c>
      <c r="E54" s="41">
        <f t="shared" si="14"/>
        <v>897018.28</v>
      </c>
      <c r="F54" s="41">
        <f t="shared" si="14"/>
        <v>885449.16</v>
      </c>
      <c r="G54" s="41">
        <f t="shared" si="14"/>
        <v>931961.69</v>
      </c>
      <c r="H54" s="41">
        <f t="shared" si="14"/>
        <v>290991.42</v>
      </c>
      <c r="I54" s="41">
        <f>SUM(I55:I69)</f>
        <v>383797.17999999993</v>
      </c>
      <c r="J54" s="41">
        <f t="shared" si="14"/>
        <v>356487.93</v>
      </c>
      <c r="K54" s="41">
        <f>SUM(K55:K68)</f>
        <v>580790.5</v>
      </c>
      <c r="L54" s="46">
        <f>SUM(B54:K54)</f>
        <v>6225632.35</v>
      </c>
      <c r="M54" s="40"/>
    </row>
    <row r="55" spans="1:13" ht="18.75" customHeight="1">
      <c r="A55" s="47" t="s">
        <v>51</v>
      </c>
      <c r="B55" s="48">
        <v>408323.1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408323.1</v>
      </c>
      <c r="M55" s="40"/>
    </row>
    <row r="56" spans="1:12" ht="18.75" customHeight="1">
      <c r="A56" s="47" t="s">
        <v>61</v>
      </c>
      <c r="B56" s="17">
        <v>0</v>
      </c>
      <c r="C56" s="48">
        <v>299222.51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299222.51</v>
      </c>
    </row>
    <row r="57" spans="1:12" ht="18.75" customHeight="1">
      <c r="A57" s="47" t="s">
        <v>62</v>
      </c>
      <c r="B57" s="17">
        <v>0</v>
      </c>
      <c r="C57" s="48">
        <v>43490.25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43490.25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1148100.33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1148100.33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897018.28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897018.28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885449.16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885449.16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931961.69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931961.69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290991.42</v>
      </c>
      <c r="I62" s="17">
        <v>0</v>
      </c>
      <c r="J62" s="17">
        <v>0</v>
      </c>
      <c r="K62" s="17">
        <v>0</v>
      </c>
      <c r="L62" s="46">
        <f t="shared" si="15"/>
        <v>290991.42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356487.93</v>
      </c>
      <c r="K64" s="17">
        <v>0</v>
      </c>
      <c r="L64" s="46">
        <f t="shared" si="15"/>
        <v>356487.93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331515.22</v>
      </c>
      <c r="L65" s="46">
        <f t="shared" si="15"/>
        <v>331515.22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249275.28</v>
      </c>
      <c r="L66" s="46">
        <f t="shared" si="15"/>
        <v>249275.28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383797.17999999993</v>
      </c>
      <c r="J69" s="52">
        <v>0</v>
      </c>
      <c r="K69" s="52">
        <v>0</v>
      </c>
      <c r="L69" s="51">
        <f>SUM(B69:K69)</f>
        <v>383797.17999999993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2020-09-21T19:37:17Z</dcterms:modified>
  <cp:category/>
  <cp:version/>
  <cp:contentType/>
  <cp:contentStatus/>
</cp:coreProperties>
</file>