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<sst xmlns="http://schemas.openxmlformats.org/spreadsheetml/2006/main" count="79" uniqueCount="78">
  <si>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</si>
  <si>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</si>
  <si>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</si>
  <si>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</si>
  <si>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</si>
  <si>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</si>
  <si>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</si>
  <si>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</si>
  <si>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</si>
  <si>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</si>
  <si>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</si>
  <si>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</si>
  <si>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</si>
  <si>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</si>
  <si>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</si>
  <si>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</si>
  <si>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</si>
  <si>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</si>
  <si>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</si>
  <si>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</si>
  <si>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</si>
  <si>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</si>
  <si>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</si>
  <si>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</si>
  <si>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</si>
  <si>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</si>
  <si>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</si>
  <si>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</si>
  <si>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</si>
  <si>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</si>
  <si>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</si>
  <si>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</si>
  <si>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</si>
  <si>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</si>
  <si>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</si>
  <si>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</si>
  <si>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</si>
  <si>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</si>
  <si>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</si>
  <si>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</si>
  <si>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</si>
  <si>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</si>
  <si>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</si>
  <si>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</si>
  <si>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</si>
  <si>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</si>
  <si>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</si>
  <si>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</si>
  <si>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</si>
  <si>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</si>
  <si>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</si>
  <si>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</si>
  <si>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</si>
  <si>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</si>
  <si>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</si>
  <si>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</si>
  <si>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</si>
  <si>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</si>
  <si>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</si>
  <si>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</si>
  <si>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</si>
  <si>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</si>
  <si>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</si>
  <si>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</si>
  <si>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</si>
  <si>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</si>
  <si>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</si>
  <si>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</si>
  <si>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</si>
  <si>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</si>
  <si>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</si>
  <si>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</si>
  <si>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</si>
  <si>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</si>
  <si>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</si>
  <si>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</si>
  <si>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14/09/20 - VENCIMENTO 21/09/20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</si>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</sst>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56682</v>
      </c>
      <c r="C7" s="10">
        <f>C8+C11</f>
        <v>71745</v>
      </c>
      <c r="D7" s="10">
        <f aca="true" t="shared" si="0" ref="D7:K7">D8+D11</f>
        <v>196648</v>
      </c>
      <c r="E7" s="10">
        <f t="shared" si="0"/>
        <v>183854</v>
      </c>
      <c r="F7" s="10">
        <f t="shared" si="0"/>
        <v>188334</v>
      </c>
      <c r="G7" s="10">
        <f t="shared" si="0"/>
        <v>93269</v>
      </c>
      <c r="H7" s="10">
        <f t="shared" si="0"/>
        <v>46290</v>
      </c>
      <c r="I7" s="10">
        <f t="shared" si="0"/>
        <v>84145</v>
      </c>
      <c r="J7" s="10">
        <f t="shared" si="0"/>
        <v>58442</v>
      </c>
      <c r="K7" s="10">
        <f t="shared" si="0"/>
        <v>143493</v>
      </c>
      <c r="L7" s="10">
        <f>SUM(B7:K7)</f>
        <v>1122902</v>
      </c>
      <c r="M7" s="11"/>
    </row>
    <row r="8" spans="1:13" ht="17.25" customHeight="1">
      <c r="A8" s="12" t="s">
        <v>18</v>
      </c>
      <c r="B8" s="13">
        <f>B9+B10</f>
        <v>4295</v>
      </c>
      <c r="C8" s="13">
        <f aca="true" t="shared" si="1" ref="C8:K8">C9+C10</f>
        <v>5304</v>
      </c>
      <c r="D8" s="13">
        <f t="shared" si="1"/>
        <v>14419</v>
      </c>
      <c r="E8" s="13">
        <f t="shared" si="1"/>
        <v>12737</v>
      </c>
      <c r="F8" s="13">
        <f t="shared" si="1"/>
        <v>11962</v>
      </c>
      <c r="G8" s="13">
        <f t="shared" si="1"/>
        <v>6895</v>
      </c>
      <c r="H8" s="13">
        <f t="shared" si="1"/>
        <v>3058</v>
      </c>
      <c r="I8" s="13">
        <f t="shared" si="1"/>
        <v>4352</v>
      </c>
      <c r="J8" s="13">
        <f t="shared" si="1"/>
        <v>3382</v>
      </c>
      <c r="K8" s="13">
        <f t="shared" si="1"/>
        <v>9037</v>
      </c>
      <c r="L8" s="13">
        <f>SUM(B8:K8)</f>
        <v>75441</v>
      </c>
      <c r="M8"/>
    </row>
    <row r="9" spans="1:13" ht="17.25" customHeight="1">
      <c r="A9" s="14" t="s">
        <v>19</v>
      </c>
      <c r="B9" s="15">
        <v>4294</v>
      </c>
      <c r="C9" s="15">
        <v>5304</v>
      </c>
      <c r="D9" s="15">
        <v>14419</v>
      </c>
      <c r="E9" s="15">
        <v>12737</v>
      </c>
      <c r="F9" s="15">
        <v>11962</v>
      </c>
      <c r="G9" s="15">
        <v>6895</v>
      </c>
      <c r="H9" s="15">
        <v>3058</v>
      </c>
      <c r="I9" s="15">
        <v>4352</v>
      </c>
      <c r="J9" s="15">
        <v>3382</v>
      </c>
      <c r="K9" s="15">
        <v>9037</v>
      </c>
      <c r="L9" s="13">
        <f>SUM(B9:K9)</f>
        <v>75440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52387</v>
      </c>
      <c r="C11" s="15">
        <v>66441</v>
      </c>
      <c r="D11" s="15">
        <v>182229</v>
      </c>
      <c r="E11" s="15">
        <v>171117</v>
      </c>
      <c r="F11" s="15">
        <v>176372</v>
      </c>
      <c r="G11" s="15">
        <v>86374</v>
      </c>
      <c r="H11" s="15">
        <v>43232</v>
      </c>
      <c r="I11" s="15">
        <v>79793</v>
      </c>
      <c r="J11" s="15">
        <v>55060</v>
      </c>
      <c r="K11" s="15">
        <v>134456</v>
      </c>
      <c r="L11" s="13">
        <f>SUM(B11:K11)</f>
        <v>1047461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1.439307337366131</v>
      </c>
      <c r="C15" s="22">
        <v>1.646420727559688</v>
      </c>
      <c r="D15" s="22">
        <v>1.679236538572274</v>
      </c>
      <c r="E15" s="22">
        <v>1.412665820096298</v>
      </c>
      <c r="F15" s="22">
        <v>1.502226619860924</v>
      </c>
      <c r="G15" s="22">
        <v>1.719998992445203</v>
      </c>
      <c r="H15" s="22">
        <v>1.713148481481278</v>
      </c>
      <c r="I15" s="22">
        <v>1.526828113817433</v>
      </c>
      <c r="J15" s="22">
        <v>1.76474079872932</v>
      </c>
      <c r="K15" s="22">
        <v>1.486035894812431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461031.35</v>
      </c>
      <c r="C17" s="25">
        <f aca="true" t="shared" si="2" ref="C17:K17">C18+C19+C20+C21+C22+C23+C24</f>
        <v>360680.3</v>
      </c>
      <c r="D17" s="25">
        <f t="shared" si="2"/>
        <v>1201362.83</v>
      </c>
      <c r="E17" s="25">
        <f t="shared" si="2"/>
        <v>957156.24</v>
      </c>
      <c r="F17" s="25">
        <f t="shared" si="2"/>
        <v>931055.7000000001</v>
      </c>
      <c r="G17" s="25">
        <f t="shared" si="2"/>
        <v>583830.3700000001</v>
      </c>
      <c r="H17" s="25">
        <f t="shared" si="2"/>
        <v>316220.82</v>
      </c>
      <c r="I17" s="25">
        <f t="shared" si="2"/>
        <v>418948.63</v>
      </c>
      <c r="J17" s="25">
        <f t="shared" si="2"/>
        <v>369784.13999999996</v>
      </c>
      <c r="K17" s="25">
        <f t="shared" si="2"/>
        <v>617100.2300000001</v>
      </c>
      <c r="L17" s="25">
        <f>L18+L19+L20+L21+L22+L23+L24</f>
        <v>6217170.61</v>
      </c>
      <c r="M17"/>
    </row>
    <row r="18" spans="1:13" ht="17.25" customHeight="1">
      <c r="A18" s="26" t="s">
        <v>24</v>
      </c>
      <c r="B18" s="33">
        <f aca="true" t="shared" si="3" ref="B18:K18">ROUND(B13*B7,2)</f>
        <v>326278.6</v>
      </c>
      <c r="C18" s="33">
        <f t="shared" si="3"/>
        <v>222524.29</v>
      </c>
      <c r="D18" s="33">
        <f t="shared" si="3"/>
        <v>726378.38</v>
      </c>
      <c r="E18" s="33">
        <f t="shared" si="3"/>
        <v>686805</v>
      </c>
      <c r="F18" s="33">
        <f t="shared" si="3"/>
        <v>622782.87</v>
      </c>
      <c r="G18" s="33">
        <f t="shared" si="3"/>
        <v>338911.57</v>
      </c>
      <c r="H18" s="33">
        <f t="shared" si="3"/>
        <v>185326.64</v>
      </c>
      <c r="I18" s="33">
        <f t="shared" si="3"/>
        <v>279807.37</v>
      </c>
      <c r="J18" s="33">
        <f t="shared" si="3"/>
        <v>209245.74</v>
      </c>
      <c r="K18" s="33">
        <f t="shared" si="3"/>
        <v>419473.09</v>
      </c>
      <c r="L18" s="33">
        <f aca="true" t="shared" si="4" ref="L18:L24">SUM(B18:K18)</f>
        <v>4017533.55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143336.58</v>
      </c>
      <c r="C19" s="33">
        <f t="shared" si="5"/>
        <v>143844.31</v>
      </c>
      <c r="D19" s="33">
        <f t="shared" si="5"/>
        <v>493382.74</v>
      </c>
      <c r="E19" s="33">
        <f t="shared" si="5"/>
        <v>283420.95</v>
      </c>
      <c r="F19" s="33">
        <f t="shared" si="5"/>
        <v>312778.14</v>
      </c>
      <c r="G19" s="33">
        <f t="shared" si="5"/>
        <v>244015.99</v>
      </c>
      <c r="H19" s="33">
        <f t="shared" si="5"/>
        <v>132165.41</v>
      </c>
      <c r="I19" s="33">
        <f t="shared" si="5"/>
        <v>147410.39</v>
      </c>
      <c r="J19" s="33">
        <f t="shared" si="5"/>
        <v>160018.75</v>
      </c>
      <c r="K19" s="33">
        <f t="shared" si="5"/>
        <v>203878.98</v>
      </c>
      <c r="L19" s="33">
        <f t="shared" si="4"/>
        <v>2264252.24</v>
      </c>
      <c r="M19"/>
    </row>
    <row r="20" spans="1:13" ht="17.25" customHeight="1">
      <c r="A20" s="27" t="s">
        <v>26</v>
      </c>
      <c r="B20" s="33">
        <v>1679.03</v>
      </c>
      <c r="C20" s="33">
        <v>5389.46</v>
      </c>
      <c r="D20" s="33">
        <v>18485.25</v>
      </c>
      <c r="E20" s="33">
        <v>16694.15</v>
      </c>
      <c r="F20" s="33">
        <v>24220.14</v>
      </c>
      <c r="G20" s="33">
        <v>17159.51</v>
      </c>
      <c r="H20" s="33">
        <v>7479.98</v>
      </c>
      <c r="I20" s="33">
        <v>4513.12</v>
      </c>
      <c r="J20" s="33">
        <v>8982.42</v>
      </c>
      <c r="K20" s="33">
        <v>13819.76</v>
      </c>
      <c r="L20" s="33">
        <f t="shared" si="4"/>
        <v>118422.81999999998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-114</v>
      </c>
      <c r="J23" s="33">
        <v>0</v>
      </c>
      <c r="K23" s="33">
        <v>0</v>
      </c>
      <c r="L23" s="33">
        <f t="shared" si="4"/>
        <v>-114</v>
      </c>
      <c r="M23"/>
    </row>
    <row r="24" spans="1:13" ht="17.25" customHeight="1">
      <c r="A24" s="27" t="s">
        <v>74</v>
      </c>
      <c r="B24" s="33">
        <v>-11630.85</v>
      </c>
      <c r="C24" s="33">
        <v>-11077.76</v>
      </c>
      <c r="D24" s="33">
        <v>-39619.52</v>
      </c>
      <c r="E24" s="33">
        <v>-29763.86</v>
      </c>
      <c r="F24" s="33">
        <v>-30093.44</v>
      </c>
      <c r="G24" s="33">
        <v>-16256.7</v>
      </c>
      <c r="H24" s="33">
        <v>-10119.2</v>
      </c>
      <c r="I24" s="33">
        <v>-12668.25</v>
      </c>
      <c r="J24" s="33">
        <v>-11198.75</v>
      </c>
      <c r="K24" s="33">
        <v>-20071.6</v>
      </c>
      <c r="L24" s="33">
        <f t="shared" si="4"/>
        <v>-192499.93000000002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-59164.5</v>
      </c>
      <c r="C27" s="33">
        <f t="shared" si="6"/>
        <v>-23337.6</v>
      </c>
      <c r="D27" s="33">
        <f t="shared" si="6"/>
        <v>-63443.6</v>
      </c>
      <c r="E27" s="33">
        <f t="shared" si="6"/>
        <v>-65227.8</v>
      </c>
      <c r="F27" s="33">
        <f t="shared" si="6"/>
        <v>-52632.8</v>
      </c>
      <c r="G27" s="33">
        <f t="shared" si="6"/>
        <v>-30338</v>
      </c>
      <c r="H27" s="33">
        <f t="shared" si="6"/>
        <v>-29240.92</v>
      </c>
      <c r="I27" s="33">
        <f t="shared" si="6"/>
        <v>-27236.019999999997</v>
      </c>
      <c r="J27" s="33">
        <f t="shared" si="6"/>
        <v>-14880.8</v>
      </c>
      <c r="K27" s="33">
        <f t="shared" si="6"/>
        <v>-39762.8</v>
      </c>
      <c r="L27" s="33">
        <f aca="true" t="shared" si="7" ref="L27:L33">SUM(B27:K27)</f>
        <v>-405264.83999999997</v>
      </c>
      <c r="M27"/>
    </row>
    <row r="28" spans="1:13" ht="18.75" customHeight="1">
      <c r="A28" s="27" t="s">
        <v>30</v>
      </c>
      <c r="B28" s="33">
        <f>B29+B30+B31+B32</f>
        <v>-18893.6</v>
      </c>
      <c r="C28" s="33">
        <f aca="true" t="shared" si="8" ref="C28:K28">C29+C30+C31+C32</f>
        <v>-23337.6</v>
      </c>
      <c r="D28" s="33">
        <f t="shared" si="8"/>
        <v>-63443.6</v>
      </c>
      <c r="E28" s="33">
        <f t="shared" si="8"/>
        <v>-56042.8</v>
      </c>
      <c r="F28" s="33">
        <f t="shared" si="8"/>
        <v>-52632.8</v>
      </c>
      <c r="G28" s="33">
        <f t="shared" si="8"/>
        <v>-30338</v>
      </c>
      <c r="H28" s="33">
        <f t="shared" si="8"/>
        <v>-13455.2</v>
      </c>
      <c r="I28" s="33">
        <f t="shared" si="8"/>
        <v>-27236.019999999997</v>
      </c>
      <c r="J28" s="33">
        <f t="shared" si="8"/>
        <v>-14880.8</v>
      </c>
      <c r="K28" s="33">
        <f t="shared" si="8"/>
        <v>-39762.8</v>
      </c>
      <c r="L28" s="33">
        <f t="shared" si="7"/>
        <v>-340023.22</v>
      </c>
      <c r="M28"/>
    </row>
    <row r="29" spans="1:13" s="36" customFormat="1" ht="18.75" customHeight="1">
      <c r="A29" s="34" t="s">
        <v>58</v>
      </c>
      <c r="B29" s="33">
        <f>-ROUND((B9)*$E$3,2)</f>
        <v>-18893.6</v>
      </c>
      <c r="C29" s="33">
        <f aca="true" t="shared" si="9" ref="C29:K29">-ROUND((C9)*$E$3,2)</f>
        <v>-23337.6</v>
      </c>
      <c r="D29" s="33">
        <f t="shared" si="9"/>
        <v>-63443.6</v>
      </c>
      <c r="E29" s="33">
        <f t="shared" si="9"/>
        <v>-56042.8</v>
      </c>
      <c r="F29" s="33">
        <f t="shared" si="9"/>
        <v>-52632.8</v>
      </c>
      <c r="G29" s="33">
        <f t="shared" si="9"/>
        <v>-30338</v>
      </c>
      <c r="H29" s="33">
        <f t="shared" si="9"/>
        <v>-13455.2</v>
      </c>
      <c r="I29" s="33">
        <f t="shared" si="9"/>
        <v>-19148.8</v>
      </c>
      <c r="J29" s="33">
        <f t="shared" si="9"/>
        <v>-14880.8</v>
      </c>
      <c r="K29" s="33">
        <f t="shared" si="9"/>
        <v>-39762.8</v>
      </c>
      <c r="L29" s="33">
        <f t="shared" si="7"/>
        <v>-331935.99999999994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-8070.33</v>
      </c>
      <c r="J32" s="17">
        <v>0</v>
      </c>
      <c r="K32" s="17">
        <v>0</v>
      </c>
      <c r="L32" s="33">
        <f t="shared" si="7"/>
        <v>-8070.33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401866.85</v>
      </c>
      <c r="C48" s="41">
        <f aca="true" t="shared" si="12" ref="C48:K48">IF(C17+C27+C40+C49&lt;0,0,C17+C27+C49)</f>
        <v>337342.7</v>
      </c>
      <c r="D48" s="41">
        <f t="shared" si="12"/>
        <v>1137919.23</v>
      </c>
      <c r="E48" s="41">
        <f t="shared" si="12"/>
        <v>891928.44</v>
      </c>
      <c r="F48" s="41">
        <f t="shared" si="12"/>
        <v>878422.9</v>
      </c>
      <c r="G48" s="41">
        <f t="shared" si="12"/>
        <v>553492.3700000001</v>
      </c>
      <c r="H48" s="41">
        <f t="shared" si="12"/>
        <v>286979.9</v>
      </c>
      <c r="I48" s="41">
        <f t="shared" si="12"/>
        <v>391712.61</v>
      </c>
      <c r="J48" s="41">
        <f t="shared" si="12"/>
        <v>354903.33999999997</v>
      </c>
      <c r="K48" s="41">
        <f t="shared" si="12"/>
        <v>577337.43</v>
      </c>
      <c r="L48" s="42">
        <f>SUM(B48:K48)</f>
        <v>5811905.7700000005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401866.85</v>
      </c>
      <c r="C54" s="41">
        <f aca="true" t="shared" si="14" ref="C54:J54">SUM(C55:C66)</f>
        <v>337342.71</v>
      </c>
      <c r="D54" s="41">
        <f t="shared" si="14"/>
        <v>1137919.23</v>
      </c>
      <c r="E54" s="41">
        <f t="shared" si="14"/>
        <v>891928.45</v>
      </c>
      <c r="F54" s="41">
        <f t="shared" si="14"/>
        <v>878422.9</v>
      </c>
      <c r="G54" s="41">
        <f t="shared" si="14"/>
        <v>553492.36</v>
      </c>
      <c r="H54" s="41">
        <f t="shared" si="14"/>
        <v>286979.91</v>
      </c>
      <c r="I54" s="41">
        <f>SUM(I55:I69)</f>
        <v>391712.61</v>
      </c>
      <c r="J54" s="41">
        <f t="shared" si="14"/>
        <v>354903.33999999997</v>
      </c>
      <c r="K54" s="41">
        <f>SUM(K55:K68)</f>
        <v>577337.4199999999</v>
      </c>
      <c r="L54" s="46">
        <f>SUM(B54:K54)</f>
        <v>5811905.78</v>
      </c>
      <c r="M54" s="40"/>
    </row>
    <row r="55" spans="1:13" ht="18.75" customHeight="1">
      <c r="A55" s="47" t="s">
        <v>51</v>
      </c>
      <c r="B55" s="48">
        <v>401866.85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401866.85</v>
      </c>
      <c r="M55" s="40"/>
    </row>
    <row r="56" spans="1:12" ht="18.75" customHeight="1">
      <c r="A56" s="47" t="s">
        <v>61</v>
      </c>
      <c r="B56" s="17">
        <v>0</v>
      </c>
      <c r="C56" s="48">
        <v>294601.39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294601.39</v>
      </c>
    </row>
    <row r="57" spans="1:12" ht="18.75" customHeight="1">
      <c r="A57" s="47" t="s">
        <v>62</v>
      </c>
      <c r="B57" s="17">
        <v>0</v>
      </c>
      <c r="C57" s="48">
        <v>42741.32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42741.32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1137919.23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1137919.23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891928.45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891928.45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878422.9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878422.9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553492.36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553492.36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286979.91</v>
      </c>
      <c r="I62" s="17">
        <v>0</v>
      </c>
      <c r="J62" s="17">
        <v>0</v>
      </c>
      <c r="K62" s="17">
        <v>0</v>
      </c>
      <c r="L62" s="46">
        <f t="shared" si="15"/>
        <v>286979.91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354903.33999999997</v>
      </c>
      <c r="K64" s="17">
        <v>0</v>
      </c>
      <c r="L64" s="46">
        <f t="shared" si="15"/>
        <v>354903.33999999997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325040.97</v>
      </c>
      <c r="L65" s="46">
        <f t="shared" si="15"/>
        <v>325040.97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252296.45</v>
      </c>
      <c r="L66" s="46">
        <f t="shared" si="15"/>
        <v>252296.45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391712.61</v>
      </c>
      <c r="J69" s="52">
        <v>0</v>
      </c>
      <c r="K69" s="52">
        <v>0</v>
      </c>
      <c r="L69" s="51">
        <f>SUM(B69:K69)</f>
        <v>391712.61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2020-09-18T19:51:47Z</dcterms:modified>
  <cp:category/>
  <cp:version/>
  <cp:contentType/>
  <cp:contentStatus/>
</cp:coreProperties>
</file>