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<sst xmlns="http://schemas.openxmlformats.org/spreadsheetml/2006/main" count="79" uniqueCount="78">
  <si>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</si>
  <si>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</si>
  <si>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</si>
  <si>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</si>
  <si>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</si>
  <si>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</si>
  <si>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</si>
  <si>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</si>
  <si>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</si>
  <si>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</si>
  <si>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</si>
  <si>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</si>
  <si>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</si>
  <si>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</si>
  <si>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</si>
  <si>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</si>
  <si>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</si>
  <si>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</si>
  <si>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</si>
  <si>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</si>
  <si>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</si>
  <si>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</si>
  <si>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</si>
  <si>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</si>
  <si>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</si>
  <si>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</si>
  <si>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</si>
  <si>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</si>
  <si>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</si>
  <si>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</si>
  <si>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</si>
  <si>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</si>
  <si>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</si>
  <si>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</si>
  <si>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</si>
  <si>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</si>
  <si>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</si>
  <si>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</si>
  <si>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</si>
  <si>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</si>
  <si>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</si>
  <si>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</si>
  <si>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</si>
  <si>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</si>
  <si>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</si>
  <si>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</si>
  <si>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</si>
  <si>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</si>
  <si>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</si>
  <si>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</si>
  <si>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</si>
  <si>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</si>
  <si>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</si>
  <si>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</si>
  <si>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</si>
  <si>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</si>
  <si>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</si>
  <si>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</si>
  <si>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</si>
  <si>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</si>
  <si>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</si>
  <si>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</si>
  <si>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</si>
  <si>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</si>
  <si>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</si>
  <si>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</si>
  <si>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</si>
  <si>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</si>
  <si>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</si>
  <si>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</si>
  <si>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</si>
  <si>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</si>
  <si>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</si>
  <si>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</si>
  <si>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</si>
  <si>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</si>
  <si>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13/09/20 - VENCIMENTO 18/09/20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</si>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</sst>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14128</v>
      </c>
      <c r="C7" s="10">
        <f>C8+C11</f>
        <v>21205</v>
      </c>
      <c r="D7" s="10">
        <f aca="true" t="shared" si="0" ref="D7:K7">D8+D11</f>
        <v>57905</v>
      </c>
      <c r="E7" s="10">
        <f t="shared" si="0"/>
        <v>63504</v>
      </c>
      <c r="F7" s="10">
        <f t="shared" si="0"/>
        <v>65365</v>
      </c>
      <c r="G7" s="10">
        <f t="shared" si="0"/>
        <v>25725</v>
      </c>
      <c r="H7" s="10">
        <f t="shared" si="0"/>
        <v>13353</v>
      </c>
      <c r="I7" s="10">
        <f t="shared" si="0"/>
        <v>27703</v>
      </c>
      <c r="J7" s="10">
        <f t="shared" si="0"/>
        <v>14237</v>
      </c>
      <c r="K7" s="10">
        <f t="shared" si="0"/>
        <v>48543</v>
      </c>
      <c r="L7" s="10">
        <f>SUM(B7:K7)</f>
        <v>351668</v>
      </c>
      <c r="M7" s="11"/>
    </row>
    <row r="8" spans="1:13" ht="17.25" customHeight="1">
      <c r="A8" s="12" t="s">
        <v>18</v>
      </c>
      <c r="B8" s="13">
        <f>B9+B10</f>
        <v>1331</v>
      </c>
      <c r="C8" s="13">
        <f aca="true" t="shared" si="1" ref="C8:K8">C9+C10</f>
        <v>2094</v>
      </c>
      <c r="D8" s="13">
        <f t="shared" si="1"/>
        <v>5838</v>
      </c>
      <c r="E8" s="13">
        <f t="shared" si="1"/>
        <v>6166</v>
      </c>
      <c r="F8" s="13">
        <f t="shared" si="1"/>
        <v>6333</v>
      </c>
      <c r="G8" s="13">
        <f t="shared" si="1"/>
        <v>2355</v>
      </c>
      <c r="H8" s="13">
        <f t="shared" si="1"/>
        <v>1123</v>
      </c>
      <c r="I8" s="13">
        <f t="shared" si="1"/>
        <v>1840</v>
      </c>
      <c r="J8" s="13">
        <f t="shared" si="1"/>
        <v>833</v>
      </c>
      <c r="K8" s="13">
        <f t="shared" si="1"/>
        <v>3518</v>
      </c>
      <c r="L8" s="13">
        <f>SUM(B8:K8)</f>
        <v>31431</v>
      </c>
      <c r="M8"/>
    </row>
    <row r="9" spans="1:13" ht="17.25" customHeight="1">
      <c r="A9" s="14" t="s">
        <v>19</v>
      </c>
      <c r="B9" s="15">
        <v>1331</v>
      </c>
      <c r="C9" s="15">
        <v>2094</v>
      </c>
      <c r="D9" s="15">
        <v>5838</v>
      </c>
      <c r="E9" s="15">
        <v>6166</v>
      </c>
      <c r="F9" s="15">
        <v>6333</v>
      </c>
      <c r="G9" s="15">
        <v>2355</v>
      </c>
      <c r="H9" s="15">
        <v>1123</v>
      </c>
      <c r="I9" s="15">
        <v>1840</v>
      </c>
      <c r="J9" s="15">
        <v>833</v>
      </c>
      <c r="K9" s="15">
        <v>3518</v>
      </c>
      <c r="L9" s="13">
        <f>SUM(B9:K9)</f>
        <v>31431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12797</v>
      </c>
      <c r="C11" s="15">
        <v>19111</v>
      </c>
      <c r="D11" s="15">
        <v>52067</v>
      </c>
      <c r="E11" s="15">
        <v>57338</v>
      </c>
      <c r="F11" s="15">
        <v>59032</v>
      </c>
      <c r="G11" s="15">
        <v>23370</v>
      </c>
      <c r="H11" s="15">
        <v>12230</v>
      </c>
      <c r="I11" s="15">
        <v>25863</v>
      </c>
      <c r="J11" s="15">
        <v>13404</v>
      </c>
      <c r="K11" s="15">
        <v>45025</v>
      </c>
      <c r="L11" s="13">
        <f>SUM(B11:K11)</f>
        <v>320237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1.361517622499594</v>
      </c>
      <c r="C15" s="22">
        <v>1.558396982324444</v>
      </c>
      <c r="D15" s="22">
        <v>1.635718607487117</v>
      </c>
      <c r="E15" s="22">
        <v>1.360393543751973</v>
      </c>
      <c r="F15" s="22">
        <v>1.449522138195576</v>
      </c>
      <c r="G15" s="22">
        <v>1.568038172834509</v>
      </c>
      <c r="H15" s="22">
        <v>1.692599828803846</v>
      </c>
      <c r="I15" s="22">
        <v>1.401238079068817</v>
      </c>
      <c r="J15" s="22">
        <v>1.691326879890243</v>
      </c>
      <c r="K15" s="22">
        <v>1.391546832306547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101356.39</v>
      </c>
      <c r="C17" s="25">
        <f aca="true" t="shared" si="2" ref="C17:K17">C18+C19+C20+C21+C22+C23+C24</f>
        <v>94222.89999999998</v>
      </c>
      <c r="D17" s="25">
        <f t="shared" si="2"/>
        <v>326236.43</v>
      </c>
      <c r="E17" s="25">
        <f t="shared" si="2"/>
        <v>305316.59</v>
      </c>
      <c r="F17" s="25">
        <f t="shared" si="2"/>
        <v>299036.9099999999</v>
      </c>
      <c r="G17" s="25">
        <f t="shared" si="2"/>
        <v>138799.20999999996</v>
      </c>
      <c r="H17" s="25">
        <f t="shared" si="2"/>
        <v>86501.94000000002</v>
      </c>
      <c r="I17" s="25">
        <f t="shared" si="2"/>
        <v>120866.2</v>
      </c>
      <c r="J17" s="25">
        <f t="shared" si="2"/>
        <v>83231.37000000001</v>
      </c>
      <c r="K17" s="25">
        <f t="shared" si="2"/>
        <v>185511.33</v>
      </c>
      <c r="L17" s="25">
        <f>L18+L19+L20+L21+L22+L23+L24</f>
        <v>1741079.2699999996</v>
      </c>
      <c r="M17"/>
    </row>
    <row r="18" spans="1:13" ht="17.25" customHeight="1">
      <c r="A18" s="26" t="s">
        <v>24</v>
      </c>
      <c r="B18" s="33">
        <f aca="true" t="shared" si="3" ref="B18:K18">ROUND(B13*B7,2)</f>
        <v>81325.01</v>
      </c>
      <c r="C18" s="33">
        <f t="shared" si="3"/>
        <v>65769.43</v>
      </c>
      <c r="D18" s="33">
        <f t="shared" si="3"/>
        <v>213889.49</v>
      </c>
      <c r="E18" s="33">
        <f t="shared" si="3"/>
        <v>237225.54</v>
      </c>
      <c r="F18" s="33">
        <f t="shared" si="3"/>
        <v>216148.98</v>
      </c>
      <c r="G18" s="33">
        <f t="shared" si="3"/>
        <v>93476.93</v>
      </c>
      <c r="H18" s="33">
        <f t="shared" si="3"/>
        <v>53460.07</v>
      </c>
      <c r="I18" s="33">
        <f t="shared" si="3"/>
        <v>92120.79</v>
      </c>
      <c r="J18" s="33">
        <f t="shared" si="3"/>
        <v>50974.15</v>
      </c>
      <c r="K18" s="33">
        <f t="shared" si="3"/>
        <v>141905.75</v>
      </c>
      <c r="L18" s="33">
        <f aca="true" t="shared" si="4" ref="L18:L24">SUM(B18:K18)</f>
        <v>1246296.1399999997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29400.42</v>
      </c>
      <c r="C19" s="33">
        <f t="shared" si="5"/>
        <v>36725.45</v>
      </c>
      <c r="D19" s="33">
        <f t="shared" si="5"/>
        <v>135973.53</v>
      </c>
      <c r="E19" s="33">
        <f t="shared" si="5"/>
        <v>85494.55</v>
      </c>
      <c r="F19" s="33">
        <f t="shared" si="5"/>
        <v>97163.75</v>
      </c>
      <c r="G19" s="33">
        <f t="shared" si="5"/>
        <v>53098.46</v>
      </c>
      <c r="H19" s="33">
        <f t="shared" si="5"/>
        <v>37026.44</v>
      </c>
      <c r="I19" s="33">
        <f t="shared" si="5"/>
        <v>36962.37</v>
      </c>
      <c r="J19" s="33">
        <f t="shared" si="5"/>
        <v>35239.8</v>
      </c>
      <c r="K19" s="33">
        <f t="shared" si="5"/>
        <v>55562.75</v>
      </c>
      <c r="L19" s="33">
        <f t="shared" si="4"/>
        <v>602647.52</v>
      </c>
      <c r="M19"/>
    </row>
    <row r="20" spans="1:13" ht="17.25" customHeight="1">
      <c r="A20" s="27" t="s">
        <v>26</v>
      </c>
      <c r="B20" s="33">
        <v>876.33</v>
      </c>
      <c r="C20" s="33">
        <v>2804.26</v>
      </c>
      <c r="D20" s="33">
        <v>13256.95</v>
      </c>
      <c r="E20" s="33">
        <v>12356.3</v>
      </c>
      <c r="F20" s="33">
        <v>14445.47</v>
      </c>
      <c r="G20" s="33">
        <v>8520.15</v>
      </c>
      <c r="H20" s="33">
        <v>4766.64</v>
      </c>
      <c r="I20" s="33">
        <v>4513.12</v>
      </c>
      <c r="J20" s="33">
        <v>5477.09</v>
      </c>
      <c r="K20" s="33">
        <v>8106.09</v>
      </c>
      <c r="L20" s="33">
        <f t="shared" si="4"/>
        <v>75122.4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-123.63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-123.63</v>
      </c>
      <c r="M23"/>
    </row>
    <row r="24" spans="1:13" ht="17.25" customHeight="1">
      <c r="A24" s="27" t="s">
        <v>74</v>
      </c>
      <c r="B24" s="33">
        <v>-11613.36</v>
      </c>
      <c r="C24" s="33">
        <v>-11076.24</v>
      </c>
      <c r="D24" s="33">
        <v>-39619.52</v>
      </c>
      <c r="E24" s="33">
        <v>-29759.8</v>
      </c>
      <c r="F24" s="33">
        <v>-30089.28</v>
      </c>
      <c r="G24" s="33">
        <v>-16172.7</v>
      </c>
      <c r="H24" s="33">
        <v>-10119.2</v>
      </c>
      <c r="I24" s="33">
        <v>-12730.08</v>
      </c>
      <c r="J24" s="33">
        <v>-11195.65</v>
      </c>
      <c r="K24" s="33">
        <v>-20063.26</v>
      </c>
      <c r="L24" s="33">
        <f t="shared" si="4"/>
        <v>-192439.09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-46127.3</v>
      </c>
      <c r="C27" s="33">
        <f t="shared" si="6"/>
        <v>-9213.6</v>
      </c>
      <c r="D27" s="33">
        <f t="shared" si="6"/>
        <v>-25687.2</v>
      </c>
      <c r="E27" s="33">
        <f t="shared" si="6"/>
        <v>-36315.4</v>
      </c>
      <c r="F27" s="33">
        <f t="shared" si="6"/>
        <v>-27865.2</v>
      </c>
      <c r="G27" s="33">
        <f t="shared" si="6"/>
        <v>-10362</v>
      </c>
      <c r="H27" s="33">
        <f t="shared" si="6"/>
        <v>-20726.92</v>
      </c>
      <c r="I27" s="33">
        <f t="shared" si="6"/>
        <v>-8096</v>
      </c>
      <c r="J27" s="33">
        <f t="shared" si="6"/>
        <v>-3665.2</v>
      </c>
      <c r="K27" s="33">
        <f t="shared" si="6"/>
        <v>-15479.2</v>
      </c>
      <c r="L27" s="33">
        <f aca="true" t="shared" si="7" ref="L27:L33">SUM(B27:K27)</f>
        <v>-203538.02000000002</v>
      </c>
      <c r="M27"/>
    </row>
    <row r="28" spans="1:13" ht="18.75" customHeight="1">
      <c r="A28" s="27" t="s">
        <v>30</v>
      </c>
      <c r="B28" s="33">
        <f>B29+B30+B31+B32</f>
        <v>-5856.4</v>
      </c>
      <c r="C28" s="33">
        <f aca="true" t="shared" si="8" ref="C28:K28">C29+C30+C31+C32</f>
        <v>-9213.6</v>
      </c>
      <c r="D28" s="33">
        <f t="shared" si="8"/>
        <v>-25687.2</v>
      </c>
      <c r="E28" s="33">
        <f t="shared" si="8"/>
        <v>-27130.4</v>
      </c>
      <c r="F28" s="33">
        <f t="shared" si="8"/>
        <v>-27865.2</v>
      </c>
      <c r="G28" s="33">
        <f t="shared" si="8"/>
        <v>-10362</v>
      </c>
      <c r="H28" s="33">
        <f t="shared" si="8"/>
        <v>-4941.2</v>
      </c>
      <c r="I28" s="33">
        <f t="shared" si="8"/>
        <v>-8096</v>
      </c>
      <c r="J28" s="33">
        <f t="shared" si="8"/>
        <v>-3665.2</v>
      </c>
      <c r="K28" s="33">
        <f t="shared" si="8"/>
        <v>-15479.2</v>
      </c>
      <c r="L28" s="33">
        <f t="shared" si="7"/>
        <v>-138296.4</v>
      </c>
      <c r="M28"/>
    </row>
    <row r="29" spans="1:13" s="36" customFormat="1" ht="18.75" customHeight="1">
      <c r="A29" s="34" t="s">
        <v>58</v>
      </c>
      <c r="B29" s="33">
        <f>-ROUND((B9)*$E$3,2)</f>
        <v>-5856.4</v>
      </c>
      <c r="C29" s="33">
        <f aca="true" t="shared" si="9" ref="C29:K29">-ROUND((C9)*$E$3,2)</f>
        <v>-9213.6</v>
      </c>
      <c r="D29" s="33">
        <f t="shared" si="9"/>
        <v>-25687.2</v>
      </c>
      <c r="E29" s="33">
        <f t="shared" si="9"/>
        <v>-27130.4</v>
      </c>
      <c r="F29" s="33">
        <f t="shared" si="9"/>
        <v>-27865.2</v>
      </c>
      <c r="G29" s="33">
        <f t="shared" si="9"/>
        <v>-10362</v>
      </c>
      <c r="H29" s="33">
        <f t="shared" si="9"/>
        <v>-4941.2</v>
      </c>
      <c r="I29" s="33">
        <f t="shared" si="9"/>
        <v>-8096</v>
      </c>
      <c r="J29" s="33">
        <f t="shared" si="9"/>
        <v>-3665.2</v>
      </c>
      <c r="K29" s="33">
        <f t="shared" si="9"/>
        <v>-15479.2</v>
      </c>
      <c r="L29" s="33">
        <f t="shared" si="7"/>
        <v>-138296.4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55229.09</v>
      </c>
      <c r="C48" s="41">
        <f aca="true" t="shared" si="12" ref="C48:K48">IF(C17+C27+C40+C49&lt;0,0,C17+C27+C49)</f>
        <v>85009.29999999997</v>
      </c>
      <c r="D48" s="41">
        <f t="shared" si="12"/>
        <v>300549.23</v>
      </c>
      <c r="E48" s="41">
        <f t="shared" si="12"/>
        <v>269001.19</v>
      </c>
      <c r="F48" s="41">
        <f t="shared" si="12"/>
        <v>271171.7099999999</v>
      </c>
      <c r="G48" s="41">
        <f t="shared" si="12"/>
        <v>128437.20999999996</v>
      </c>
      <c r="H48" s="41">
        <f t="shared" si="12"/>
        <v>65775.02000000002</v>
      </c>
      <c r="I48" s="41">
        <f t="shared" si="12"/>
        <v>112770.2</v>
      </c>
      <c r="J48" s="41">
        <f t="shared" si="12"/>
        <v>79566.17000000001</v>
      </c>
      <c r="K48" s="41">
        <f t="shared" si="12"/>
        <v>170032.12999999998</v>
      </c>
      <c r="L48" s="42">
        <f>SUM(B48:K48)</f>
        <v>1537541.2499999995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55229.09</v>
      </c>
      <c r="C54" s="41">
        <f aca="true" t="shared" si="14" ref="C54:J54">SUM(C55:C66)</f>
        <v>85009.3</v>
      </c>
      <c r="D54" s="41">
        <f t="shared" si="14"/>
        <v>300549.23</v>
      </c>
      <c r="E54" s="41">
        <f t="shared" si="14"/>
        <v>269001.19</v>
      </c>
      <c r="F54" s="41">
        <f t="shared" si="14"/>
        <v>271171.71</v>
      </c>
      <c r="G54" s="41">
        <f t="shared" si="14"/>
        <v>128437.22</v>
      </c>
      <c r="H54" s="41">
        <f t="shared" si="14"/>
        <v>65775.01</v>
      </c>
      <c r="I54" s="41">
        <f>SUM(I55:I69)</f>
        <v>112770.2</v>
      </c>
      <c r="J54" s="41">
        <f t="shared" si="14"/>
        <v>79566.17000000001</v>
      </c>
      <c r="K54" s="41">
        <f>SUM(K55:K68)</f>
        <v>170032.13</v>
      </c>
      <c r="L54" s="46">
        <f>SUM(B54:K54)</f>
        <v>1537541.25</v>
      </c>
      <c r="M54" s="40"/>
    </row>
    <row r="55" spans="1:13" ht="18.75" customHeight="1">
      <c r="A55" s="47" t="s">
        <v>51</v>
      </c>
      <c r="B55" s="48">
        <v>55229.09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55229.09</v>
      </c>
      <c r="M55" s="40"/>
    </row>
    <row r="56" spans="1:12" ht="18.75" customHeight="1">
      <c r="A56" s="47" t="s">
        <v>61</v>
      </c>
      <c r="B56" s="17">
        <v>0</v>
      </c>
      <c r="C56" s="48">
        <v>74162.11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74162.11</v>
      </c>
    </row>
    <row r="57" spans="1:12" ht="18.75" customHeight="1">
      <c r="A57" s="47" t="s">
        <v>62</v>
      </c>
      <c r="B57" s="17">
        <v>0</v>
      </c>
      <c r="C57" s="48">
        <v>10847.19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10847.19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300549.23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300549.23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269001.19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269001.19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271171.71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271171.71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128437.22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128437.22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65775.01</v>
      </c>
      <c r="I62" s="17">
        <v>0</v>
      </c>
      <c r="J62" s="17">
        <v>0</v>
      </c>
      <c r="K62" s="17">
        <v>0</v>
      </c>
      <c r="L62" s="46">
        <f t="shared" si="15"/>
        <v>65775.01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79566.17000000001</v>
      </c>
      <c r="K64" s="17">
        <v>0</v>
      </c>
      <c r="L64" s="46">
        <f t="shared" si="15"/>
        <v>79566.17000000001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67876.83</v>
      </c>
      <c r="L65" s="46">
        <f t="shared" si="15"/>
        <v>67876.83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102155.3</v>
      </c>
      <c r="L66" s="46">
        <f t="shared" si="15"/>
        <v>102155.3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112770.2</v>
      </c>
      <c r="J69" s="52">
        <v>0</v>
      </c>
      <c r="K69" s="52">
        <v>0</v>
      </c>
      <c r="L69" s="51">
        <f>SUM(B69:K69)</f>
        <v>112770.2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2020-09-17T18:06:34Z</dcterms:modified>
  <cp:category/>
  <cp:version/>
  <cp:contentType/>
  <cp:contentStatus/>
</cp:coreProperties>
</file>