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<sst xmlns="http://schemas.openxmlformats.org/spreadsheetml/2006/main" count="79" uniqueCount="78">
  <si>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</si>
  <si>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</si>
  <si>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</si>
  <si>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</si>
  <si>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</si>
  <si>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</si>
  <si>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</si>
  <si>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</si>
  <si>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</si>
  <si>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</si>
  <si>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</si>
  <si>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</si>
  <si>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</si>
  <si>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</si>
  <si>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</si>
  <si>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</si>
  <si>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</si>
  <si>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</si>
  <si>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</si>
  <si>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</si>
  <si>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</si>
  <si>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</si>
  <si>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</si>
  <si>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</si>
  <si>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</si>
  <si>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</si>
  <si>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</si>
  <si>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</si>
  <si>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</si>
  <si>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</si>
  <si>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</si>
  <si>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</si>
  <si>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</si>
  <si>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</si>
  <si>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</si>
  <si>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</si>
  <si>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</si>
  <si>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</si>
  <si>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</si>
  <si>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</si>
  <si>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</si>
  <si>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</si>
  <si>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</si>
  <si>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</si>
  <si>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</si>
  <si>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</si>
  <si>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</si>
  <si>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</si>
  <si>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</si>
  <si>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</si>
  <si>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</si>
  <si>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</si>
  <si>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</si>
  <si>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</si>
  <si>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</si>
  <si>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</si>
  <si>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</si>
  <si>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</si>
  <si>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</si>
  <si>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</si>
  <si>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</si>
  <si>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</si>
  <si>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</si>
  <si>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</si>
  <si>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</si>
  <si>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</si>
  <si>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</si>
  <si>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</si>
  <si>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</si>
  <si>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</si>
  <si>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</si>
  <si>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</si>
  <si>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</si>
  <si>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</si>
  <si>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</si>
  <si>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</si>
  <si>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12/09/20 - VENCIMENTO 18/09/20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</si>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</sst>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39">
      <selection activeCell="A52" sqref="A52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60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32744</v>
      </c>
      <c r="C7" s="10">
        <f>C8+C11</f>
        <v>44763</v>
      </c>
      <c r="D7" s="10">
        <f aca="true" t="shared" si="0" ref="D7:K7">D8+D11</f>
        <v>128090</v>
      </c>
      <c r="E7" s="10">
        <f t="shared" si="0"/>
        <v>130047</v>
      </c>
      <c r="F7" s="10">
        <f t="shared" si="0"/>
        <v>126794</v>
      </c>
      <c r="G7" s="10">
        <f t="shared" si="0"/>
        <v>53829</v>
      </c>
      <c r="H7" s="10">
        <f t="shared" si="0"/>
        <v>23876</v>
      </c>
      <c r="I7" s="10">
        <f t="shared" si="0"/>
        <v>50734</v>
      </c>
      <c r="J7" s="10">
        <f t="shared" si="0"/>
        <v>29568</v>
      </c>
      <c r="K7" s="10">
        <f t="shared" si="0"/>
        <v>90649</v>
      </c>
      <c r="L7" s="10">
        <f>SUM(B7:K7)</f>
        <v>711094</v>
      </c>
      <c r="M7" s="11"/>
    </row>
    <row r="8" spans="1:13" ht="17.25" customHeight="1">
      <c r="A8" s="12" t="s">
        <v>18</v>
      </c>
      <c r="B8" s="13">
        <f>B9+B10</f>
        <v>3139</v>
      </c>
      <c r="C8" s="13">
        <f aca="true" t="shared" si="1" ref="C8:K8">C9+C10</f>
        <v>3889</v>
      </c>
      <c r="D8" s="13">
        <f t="shared" si="1"/>
        <v>11526</v>
      </c>
      <c r="E8" s="13">
        <f t="shared" si="1"/>
        <v>11199</v>
      </c>
      <c r="F8" s="13">
        <f t="shared" si="1"/>
        <v>9944</v>
      </c>
      <c r="G8" s="13">
        <f t="shared" si="1"/>
        <v>4863</v>
      </c>
      <c r="H8" s="13">
        <f t="shared" si="1"/>
        <v>1834</v>
      </c>
      <c r="I8" s="13">
        <f t="shared" si="1"/>
        <v>2952</v>
      </c>
      <c r="J8" s="13">
        <f t="shared" si="1"/>
        <v>1828</v>
      </c>
      <c r="K8" s="13">
        <f t="shared" si="1"/>
        <v>6471</v>
      </c>
      <c r="L8" s="13">
        <f>SUM(B8:K8)</f>
        <v>57645</v>
      </c>
      <c r="M8"/>
    </row>
    <row r="9" spans="1:13" ht="17.25" customHeight="1">
      <c r="A9" s="14" t="s">
        <v>19</v>
      </c>
      <c r="B9" s="15">
        <v>3136</v>
      </c>
      <c r="C9" s="15">
        <v>3889</v>
      </c>
      <c r="D9" s="15">
        <v>11526</v>
      </c>
      <c r="E9" s="15">
        <v>11199</v>
      </c>
      <c r="F9" s="15">
        <v>9944</v>
      </c>
      <c r="G9" s="15">
        <v>4863</v>
      </c>
      <c r="H9" s="15">
        <v>1832</v>
      </c>
      <c r="I9" s="15">
        <v>2952</v>
      </c>
      <c r="J9" s="15">
        <v>1828</v>
      </c>
      <c r="K9" s="15">
        <v>6471</v>
      </c>
      <c r="L9" s="13">
        <f>SUM(B9:K9)</f>
        <v>57640</v>
      </c>
      <c r="M9"/>
    </row>
    <row r="10" spans="1:13" ht="17.25" customHeight="1">
      <c r="A10" s="14" t="s">
        <v>20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</v>
      </c>
      <c r="I10" s="15">
        <v>0</v>
      </c>
      <c r="J10" s="15">
        <v>0</v>
      </c>
      <c r="K10" s="15">
        <v>0</v>
      </c>
      <c r="L10" s="13">
        <f>SUM(B10:K10)</f>
        <v>5</v>
      </c>
      <c r="M10"/>
    </row>
    <row r="11" spans="1:13" ht="17.25" customHeight="1">
      <c r="A11" s="12" t="s">
        <v>21</v>
      </c>
      <c r="B11" s="15">
        <v>29605</v>
      </c>
      <c r="C11" s="15">
        <v>40874</v>
      </c>
      <c r="D11" s="15">
        <v>116564</v>
      </c>
      <c r="E11" s="15">
        <v>118848</v>
      </c>
      <c r="F11" s="15">
        <v>116850</v>
      </c>
      <c r="G11" s="15">
        <v>48966</v>
      </c>
      <c r="H11" s="15">
        <v>22042</v>
      </c>
      <c r="I11" s="15">
        <v>47782</v>
      </c>
      <c r="J11" s="15">
        <v>27740</v>
      </c>
      <c r="K11" s="15">
        <v>84178</v>
      </c>
      <c r="L11" s="13">
        <f>SUM(B11:K11)</f>
        <v>653449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1.374301806243824</v>
      </c>
      <c r="C15" s="22">
        <v>1.586560800997897</v>
      </c>
      <c r="D15" s="22">
        <v>1.635718607487117</v>
      </c>
      <c r="E15" s="22">
        <v>1.366619586793251</v>
      </c>
      <c r="F15" s="22">
        <v>1.459250465383249</v>
      </c>
      <c r="G15" s="22">
        <v>1.58708315912591</v>
      </c>
      <c r="H15" s="22">
        <v>1.681464250220592</v>
      </c>
      <c r="I15" s="22">
        <v>1.422576734657863</v>
      </c>
      <c r="J15" s="22">
        <v>1.701103335353624</v>
      </c>
      <c r="K15" s="22">
        <v>1.396185329406807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249835.75999999998</v>
      </c>
      <c r="C17" s="25">
        <f aca="true" t="shared" si="2" ref="C17:K17">C18+C19+C20+C21+C22+C23+C24</f>
        <v>212700.80000000002</v>
      </c>
      <c r="D17" s="25">
        <f t="shared" si="2"/>
        <v>751601.0499999999</v>
      </c>
      <c r="E17" s="25">
        <f t="shared" si="2"/>
        <v>649086.3</v>
      </c>
      <c r="F17" s="25">
        <f t="shared" si="2"/>
        <v>601328.3800000001</v>
      </c>
      <c r="G17" s="25">
        <f t="shared" si="2"/>
        <v>303802.53</v>
      </c>
      <c r="H17" s="25">
        <f t="shared" si="2"/>
        <v>157863.57999999996</v>
      </c>
      <c r="I17" s="25">
        <f t="shared" si="2"/>
        <v>230943.9</v>
      </c>
      <c r="J17" s="25">
        <f t="shared" si="2"/>
        <v>177806.24000000002</v>
      </c>
      <c r="K17" s="25">
        <f t="shared" si="2"/>
        <v>358634.52</v>
      </c>
      <c r="L17" s="25">
        <f>L18+L19+L20+L21+L22+L23+L24</f>
        <v>3693603.06</v>
      </c>
      <c r="M17"/>
    </row>
    <row r="18" spans="1:13" ht="17.25" customHeight="1">
      <c r="A18" s="26" t="s">
        <v>24</v>
      </c>
      <c r="B18" s="33">
        <f aca="true" t="shared" si="3" ref="B18:K18">ROUND(B13*B7,2)</f>
        <v>188484.29</v>
      </c>
      <c r="C18" s="33">
        <f t="shared" si="3"/>
        <v>138836.92</v>
      </c>
      <c r="D18" s="33">
        <f t="shared" si="3"/>
        <v>473138.84</v>
      </c>
      <c r="E18" s="33">
        <f t="shared" si="3"/>
        <v>485803.57</v>
      </c>
      <c r="F18" s="33">
        <f t="shared" si="3"/>
        <v>419282.4</v>
      </c>
      <c r="G18" s="33">
        <f t="shared" si="3"/>
        <v>195598.44</v>
      </c>
      <c r="H18" s="33">
        <f t="shared" si="3"/>
        <v>95589.95</v>
      </c>
      <c r="I18" s="33">
        <f t="shared" si="3"/>
        <v>168705.77</v>
      </c>
      <c r="J18" s="33">
        <f t="shared" si="3"/>
        <v>105865.27</v>
      </c>
      <c r="K18" s="33">
        <f t="shared" si="3"/>
        <v>264994.22</v>
      </c>
      <c r="L18" s="33">
        <f aca="true" t="shared" si="4" ref="L18:L24">SUM(B18:K18)</f>
        <v>2536299.67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70550.01</v>
      </c>
      <c r="C19" s="33">
        <f t="shared" si="5"/>
        <v>81436.3</v>
      </c>
      <c r="D19" s="33">
        <f t="shared" si="5"/>
        <v>300783.16</v>
      </c>
      <c r="E19" s="33">
        <f t="shared" si="5"/>
        <v>178105.1</v>
      </c>
      <c r="F19" s="33">
        <f t="shared" si="5"/>
        <v>192555.64</v>
      </c>
      <c r="G19" s="33">
        <f t="shared" si="5"/>
        <v>114832.55</v>
      </c>
      <c r="H19" s="33">
        <f t="shared" si="5"/>
        <v>65141.13</v>
      </c>
      <c r="I19" s="33">
        <f t="shared" si="5"/>
        <v>71291.13</v>
      </c>
      <c r="J19" s="33">
        <f t="shared" si="5"/>
        <v>74222.49</v>
      </c>
      <c r="K19" s="33">
        <f t="shared" si="5"/>
        <v>104986.82</v>
      </c>
      <c r="L19" s="33">
        <f t="shared" si="4"/>
        <v>1253904.33</v>
      </c>
      <c r="M19"/>
    </row>
    <row r="20" spans="1:13" ht="17.25" customHeight="1">
      <c r="A20" s="27" t="s">
        <v>26</v>
      </c>
      <c r="B20" s="33">
        <v>1051.6</v>
      </c>
      <c r="C20" s="33">
        <v>3505.34</v>
      </c>
      <c r="D20" s="33">
        <v>14562.59</v>
      </c>
      <c r="E20" s="33">
        <v>14941.49</v>
      </c>
      <c r="F20" s="33">
        <v>18215.79</v>
      </c>
      <c r="G20" s="33">
        <v>9617.09</v>
      </c>
      <c r="H20" s="33">
        <v>5883.71</v>
      </c>
      <c r="I20" s="33">
        <v>3680.6</v>
      </c>
      <c r="J20" s="33">
        <v>6178.15</v>
      </c>
      <c r="K20" s="33">
        <v>8719.52</v>
      </c>
      <c r="L20" s="33">
        <f t="shared" si="4"/>
        <v>86355.88</v>
      </c>
      <c r="M20"/>
    </row>
    <row r="21" spans="1:13" ht="17.25" customHeight="1">
      <c r="A21" s="27" t="s">
        <v>27</v>
      </c>
      <c r="B21" s="33">
        <v>1367.99</v>
      </c>
      <c r="C21" s="29">
        <v>0</v>
      </c>
      <c r="D21" s="29">
        <v>2735.98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2735.98</v>
      </c>
      <c r="K21" s="29">
        <v>0</v>
      </c>
      <c r="L21" s="33">
        <f t="shared" si="4"/>
        <v>9575.93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-11618.13</v>
      </c>
      <c r="C24" s="33">
        <v>-11077.76</v>
      </c>
      <c r="D24" s="33">
        <v>-39619.52</v>
      </c>
      <c r="E24" s="33">
        <v>-29763.86</v>
      </c>
      <c r="F24" s="33">
        <v>-30093.44</v>
      </c>
      <c r="G24" s="33">
        <v>-16245.55</v>
      </c>
      <c r="H24" s="33">
        <v>-10119.2</v>
      </c>
      <c r="I24" s="33">
        <v>-12733.6</v>
      </c>
      <c r="J24" s="33">
        <v>-11195.65</v>
      </c>
      <c r="K24" s="33">
        <v>-20066.04</v>
      </c>
      <c r="L24" s="33">
        <f t="shared" si="4"/>
        <v>-192532.75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-54069.3</v>
      </c>
      <c r="C27" s="33">
        <f t="shared" si="6"/>
        <v>-17111.6</v>
      </c>
      <c r="D27" s="33">
        <f t="shared" si="6"/>
        <v>-50714.4</v>
      </c>
      <c r="E27" s="33">
        <f t="shared" si="6"/>
        <v>-58460.6</v>
      </c>
      <c r="F27" s="33">
        <f t="shared" si="6"/>
        <v>-43753.6</v>
      </c>
      <c r="G27" s="33">
        <f t="shared" si="6"/>
        <v>-21397.2</v>
      </c>
      <c r="H27" s="33">
        <f t="shared" si="6"/>
        <v>-23846.52</v>
      </c>
      <c r="I27" s="33">
        <f t="shared" si="6"/>
        <v>-12988.8</v>
      </c>
      <c r="J27" s="33">
        <f t="shared" si="6"/>
        <v>-8043.2</v>
      </c>
      <c r="K27" s="33">
        <f t="shared" si="6"/>
        <v>-28472.4</v>
      </c>
      <c r="L27" s="33">
        <f aca="true" t="shared" si="7" ref="L27:L33">SUM(B27:K27)</f>
        <v>-318857.62000000005</v>
      </c>
      <c r="M27"/>
    </row>
    <row r="28" spans="1:13" ht="18.75" customHeight="1">
      <c r="A28" s="27" t="s">
        <v>30</v>
      </c>
      <c r="B28" s="33">
        <f>B29+B30+B31+B32</f>
        <v>-13798.4</v>
      </c>
      <c r="C28" s="33">
        <f aca="true" t="shared" si="8" ref="C28:K28">C29+C30+C31+C32</f>
        <v>-17111.6</v>
      </c>
      <c r="D28" s="33">
        <f t="shared" si="8"/>
        <v>-50714.4</v>
      </c>
      <c r="E28" s="33">
        <f t="shared" si="8"/>
        <v>-49275.6</v>
      </c>
      <c r="F28" s="33">
        <f t="shared" si="8"/>
        <v>-43753.6</v>
      </c>
      <c r="G28" s="33">
        <f t="shared" si="8"/>
        <v>-21397.2</v>
      </c>
      <c r="H28" s="33">
        <f t="shared" si="8"/>
        <v>-8060.8</v>
      </c>
      <c r="I28" s="33">
        <f t="shared" si="8"/>
        <v>-12988.8</v>
      </c>
      <c r="J28" s="33">
        <f t="shared" si="8"/>
        <v>-8043.2</v>
      </c>
      <c r="K28" s="33">
        <f t="shared" si="8"/>
        <v>-28472.4</v>
      </c>
      <c r="L28" s="33">
        <f t="shared" si="7"/>
        <v>-253616</v>
      </c>
      <c r="M28"/>
    </row>
    <row r="29" spans="1:13" s="36" customFormat="1" ht="18.75" customHeight="1">
      <c r="A29" s="34" t="s">
        <v>58</v>
      </c>
      <c r="B29" s="33">
        <f>-ROUND((B9)*$E$3,2)</f>
        <v>-13798.4</v>
      </c>
      <c r="C29" s="33">
        <f aca="true" t="shared" si="9" ref="C29:K29">-ROUND((C9)*$E$3,2)</f>
        <v>-17111.6</v>
      </c>
      <c r="D29" s="33">
        <f t="shared" si="9"/>
        <v>-50714.4</v>
      </c>
      <c r="E29" s="33">
        <f t="shared" si="9"/>
        <v>-49275.6</v>
      </c>
      <c r="F29" s="33">
        <f t="shared" si="9"/>
        <v>-43753.6</v>
      </c>
      <c r="G29" s="33">
        <f t="shared" si="9"/>
        <v>-21397.2</v>
      </c>
      <c r="H29" s="33">
        <f t="shared" si="9"/>
        <v>-8060.8</v>
      </c>
      <c r="I29" s="33">
        <f t="shared" si="9"/>
        <v>-12988.8</v>
      </c>
      <c r="J29" s="33">
        <f t="shared" si="9"/>
        <v>-8043.2</v>
      </c>
      <c r="K29" s="33">
        <f t="shared" si="9"/>
        <v>-28472.4</v>
      </c>
      <c r="L29" s="33">
        <f t="shared" si="7"/>
        <v>-253616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-40270.9</v>
      </c>
      <c r="C33" s="38">
        <f t="shared" si="10"/>
        <v>0</v>
      </c>
      <c r="D33" s="38">
        <f t="shared" si="10"/>
        <v>0</v>
      </c>
      <c r="E33" s="38">
        <f t="shared" si="10"/>
        <v>-9185</v>
      </c>
      <c r="F33" s="38">
        <f t="shared" si="10"/>
        <v>0</v>
      </c>
      <c r="G33" s="38">
        <f t="shared" si="10"/>
        <v>0</v>
      </c>
      <c r="H33" s="38">
        <f t="shared" si="10"/>
        <v>-15785.72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-65241.62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-40270.9</v>
      </c>
      <c r="C35" s="17">
        <v>0</v>
      </c>
      <c r="D35" s="17">
        <v>0</v>
      </c>
      <c r="E35" s="33">
        <v>-9185</v>
      </c>
      <c r="F35" s="28">
        <v>0</v>
      </c>
      <c r="G35" s="28">
        <v>0</v>
      </c>
      <c r="H35" s="33">
        <v>-15785.72</v>
      </c>
      <c r="I35" s="17">
        <v>0</v>
      </c>
      <c r="J35" s="28">
        <v>0</v>
      </c>
      <c r="K35" s="17">
        <v>0</v>
      </c>
      <c r="L35" s="33">
        <f>SUM(B35:K35)</f>
        <v>-65241.62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195766.45999999996</v>
      </c>
      <c r="C48" s="41">
        <f aca="true" t="shared" si="12" ref="C48:K48">IF(C17+C27+C40+C49&lt;0,0,C17+C27+C49)</f>
        <v>195589.2</v>
      </c>
      <c r="D48" s="41">
        <f t="shared" si="12"/>
        <v>700886.6499999999</v>
      </c>
      <c r="E48" s="41">
        <f t="shared" si="12"/>
        <v>590625.7000000001</v>
      </c>
      <c r="F48" s="41">
        <f t="shared" si="12"/>
        <v>557574.7800000001</v>
      </c>
      <c r="G48" s="41">
        <f t="shared" si="12"/>
        <v>282405.33</v>
      </c>
      <c r="H48" s="41">
        <f t="shared" si="12"/>
        <v>134017.05999999997</v>
      </c>
      <c r="I48" s="41">
        <f t="shared" si="12"/>
        <v>217955.1</v>
      </c>
      <c r="J48" s="41">
        <f t="shared" si="12"/>
        <v>169763.04</v>
      </c>
      <c r="K48" s="41">
        <f t="shared" si="12"/>
        <v>330162.12</v>
      </c>
      <c r="L48" s="42">
        <f>SUM(B48:K48)</f>
        <v>3374745.4400000004</v>
      </c>
      <c r="M48" s="53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195766.46</v>
      </c>
      <c r="C54" s="41">
        <f aca="true" t="shared" si="14" ref="C54:J54">SUM(C55:C66)</f>
        <v>195589.2</v>
      </c>
      <c r="D54" s="41">
        <f t="shared" si="14"/>
        <v>700886.66</v>
      </c>
      <c r="E54" s="41">
        <f t="shared" si="14"/>
        <v>590625.7</v>
      </c>
      <c r="F54" s="41">
        <f t="shared" si="14"/>
        <v>557574.78</v>
      </c>
      <c r="G54" s="41">
        <f t="shared" si="14"/>
        <v>282405.33</v>
      </c>
      <c r="H54" s="41">
        <f t="shared" si="14"/>
        <v>134017.07</v>
      </c>
      <c r="I54" s="41">
        <f>SUM(I55:I69)</f>
        <v>217955.1</v>
      </c>
      <c r="J54" s="41">
        <f t="shared" si="14"/>
        <v>169763.04</v>
      </c>
      <c r="K54" s="41">
        <f>SUM(K55:K68)</f>
        <v>330162.12</v>
      </c>
      <c r="L54" s="46">
        <f>SUM(B54:K54)</f>
        <v>3374745.46</v>
      </c>
      <c r="M54" s="40"/>
    </row>
    <row r="55" spans="1:13" ht="18.75" customHeight="1">
      <c r="A55" s="47" t="s">
        <v>51</v>
      </c>
      <c r="B55" s="48">
        <v>195766.46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195766.46</v>
      </c>
      <c r="M55" s="40"/>
    </row>
    <row r="56" spans="1:12" ht="18.75" customHeight="1">
      <c r="A56" s="47" t="s">
        <v>61</v>
      </c>
      <c r="B56" s="17">
        <v>0</v>
      </c>
      <c r="C56" s="48">
        <v>170690.69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170690.69</v>
      </c>
    </row>
    <row r="57" spans="1:12" ht="18.75" customHeight="1">
      <c r="A57" s="47" t="s">
        <v>62</v>
      </c>
      <c r="B57" s="17">
        <v>0</v>
      </c>
      <c r="C57" s="48">
        <v>24898.51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24898.51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700886.66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700886.66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590625.7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590625.7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557574.78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557574.78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282405.33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282405.33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134017.07</v>
      </c>
      <c r="I62" s="17">
        <v>0</v>
      </c>
      <c r="J62" s="17">
        <v>0</v>
      </c>
      <c r="K62" s="17">
        <v>0</v>
      </c>
      <c r="L62" s="46">
        <f t="shared" si="15"/>
        <v>134017.07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169763.04</v>
      </c>
      <c r="K64" s="17">
        <v>0</v>
      </c>
      <c r="L64" s="46">
        <f t="shared" si="15"/>
        <v>169763.04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166731.87</v>
      </c>
      <c r="L65" s="46">
        <f t="shared" si="15"/>
        <v>166731.87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163430.25</v>
      </c>
      <c r="L66" s="46">
        <f t="shared" si="15"/>
        <v>163430.25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60">
        <v>217955.1</v>
      </c>
      <c r="J69" s="52">
        <v>0</v>
      </c>
      <c r="K69" s="52">
        <v>0</v>
      </c>
      <c r="L69" s="51">
        <f>SUM(B69:K69)</f>
        <v>217955.1</v>
      </c>
    </row>
    <row r="70" spans="1:12" ht="18" customHeight="1">
      <c r="A70" s="61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61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2020-09-17T18:04:06Z</dcterms:modified>
  <cp:category/>
  <cp:version/>
  <cp:contentType/>
  <cp:contentStatus/>
</cp:coreProperties>
</file>