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<sst xmlns="http://schemas.openxmlformats.org/spreadsheetml/2006/main" count="79" uniqueCount="78">
  <si>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</si>
  <si>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</si>
  <si>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</si>
  <si>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</si>
  <si>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</si>
  <si>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</si>
  <si>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</si>
  <si>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</si>
  <si>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</si>
  <si>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</si>
  <si>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</si>
  <si>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</si>
  <si>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</si>
  <si>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</si>
  <si>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</si>
  <si>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</si>
  <si>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</si>
  <si>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</si>
  <si>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</si>
  <si>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</si>
  <si>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</si>
  <si>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</si>
  <si>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</si>
  <si>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</si>
  <si>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</si>
  <si>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</si>
  <si>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</si>
  <si>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</si>
  <si>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</si>
  <si>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</si>
  <si>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</si>
  <si>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</si>
  <si>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</si>
  <si>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</si>
  <si>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</si>
  <si>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</si>
  <si>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</si>
  <si>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</si>
  <si>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</si>
  <si>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</si>
  <si>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</si>
  <si>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</si>
  <si>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</si>
  <si>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</si>
  <si>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</si>
  <si>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</si>
  <si>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</si>
  <si>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</si>
  <si>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</si>
  <si>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</si>
  <si>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</si>
  <si>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</si>
  <si>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</si>
  <si>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</si>
  <si>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</si>
  <si>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</si>
  <si>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</si>
  <si>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</si>
  <si>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</si>
  <si>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</si>
  <si>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</si>
  <si>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</si>
  <si>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</si>
  <si>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</si>
  <si>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</si>
  <si>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</si>
  <si>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</si>
  <si>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</si>
  <si>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</si>
  <si>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</si>
  <si>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</si>
  <si>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</si>
  <si>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</si>
  <si>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</si>
  <si>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</si>
  <si>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</si>
  <si>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11/09/20 - VENCIMENTO 18/09/20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</si>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</sst>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58525</v>
      </c>
      <c r="C7" s="10">
        <f>C8+C11</f>
        <v>75495</v>
      </c>
      <c r="D7" s="10">
        <f aca="true" t="shared" si="0" ref="D7:K7">D8+D11</f>
        <v>206557</v>
      </c>
      <c r="E7" s="10">
        <f t="shared" si="0"/>
        <v>193463</v>
      </c>
      <c r="F7" s="10">
        <f t="shared" si="0"/>
        <v>195525</v>
      </c>
      <c r="G7" s="10">
        <f t="shared" si="0"/>
        <v>96566</v>
      </c>
      <c r="H7" s="10">
        <f t="shared" si="0"/>
        <v>48805</v>
      </c>
      <c r="I7" s="10">
        <f t="shared" si="0"/>
        <v>87813</v>
      </c>
      <c r="J7" s="10">
        <f t="shared" si="0"/>
        <v>60167</v>
      </c>
      <c r="K7" s="10">
        <f t="shared" si="0"/>
        <v>150395</v>
      </c>
      <c r="L7" s="10">
        <f>SUM(B7:K7)</f>
        <v>1173311</v>
      </c>
      <c r="M7" s="11"/>
    </row>
    <row r="8" spans="1:13" ht="17.25" customHeight="1">
      <c r="A8" s="12" t="s">
        <v>18</v>
      </c>
      <c r="B8" s="13">
        <f>B9+B10</f>
        <v>4228</v>
      </c>
      <c r="C8" s="13">
        <f aca="true" t="shared" si="1" ref="C8:K8">C9+C10</f>
        <v>5394</v>
      </c>
      <c r="D8" s="13">
        <f t="shared" si="1"/>
        <v>15056</v>
      </c>
      <c r="E8" s="13">
        <f t="shared" si="1"/>
        <v>13223</v>
      </c>
      <c r="F8" s="13">
        <f t="shared" si="1"/>
        <v>12501</v>
      </c>
      <c r="G8" s="13">
        <f t="shared" si="1"/>
        <v>7192</v>
      </c>
      <c r="H8" s="13">
        <f t="shared" si="1"/>
        <v>3300</v>
      </c>
      <c r="I8" s="13">
        <f t="shared" si="1"/>
        <v>4324</v>
      </c>
      <c r="J8" s="13">
        <f t="shared" si="1"/>
        <v>3600</v>
      </c>
      <c r="K8" s="13">
        <f t="shared" si="1"/>
        <v>9514</v>
      </c>
      <c r="L8" s="13">
        <f>SUM(B8:K8)</f>
        <v>78332</v>
      </c>
      <c r="M8"/>
    </row>
    <row r="9" spans="1:13" ht="17.25" customHeight="1">
      <c r="A9" s="14" t="s">
        <v>19</v>
      </c>
      <c r="B9" s="15">
        <v>4225</v>
      </c>
      <c r="C9" s="15">
        <v>5394</v>
      </c>
      <c r="D9" s="15">
        <v>15056</v>
      </c>
      <c r="E9" s="15">
        <v>13223</v>
      </c>
      <c r="F9" s="15">
        <v>12501</v>
      </c>
      <c r="G9" s="15">
        <v>7192</v>
      </c>
      <c r="H9" s="15">
        <v>3300</v>
      </c>
      <c r="I9" s="15">
        <v>4324</v>
      </c>
      <c r="J9" s="15">
        <v>3600</v>
      </c>
      <c r="K9" s="15">
        <v>9514</v>
      </c>
      <c r="L9" s="13">
        <f>SUM(B9:K9)</f>
        <v>78329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54297</v>
      </c>
      <c r="C11" s="15">
        <v>70101</v>
      </c>
      <c r="D11" s="15">
        <v>191501</v>
      </c>
      <c r="E11" s="15">
        <v>180240</v>
      </c>
      <c r="F11" s="15">
        <v>183024</v>
      </c>
      <c r="G11" s="15">
        <v>89374</v>
      </c>
      <c r="H11" s="15">
        <v>45505</v>
      </c>
      <c r="I11" s="15">
        <v>83489</v>
      </c>
      <c r="J11" s="15">
        <v>56567</v>
      </c>
      <c r="K11" s="15">
        <v>140881</v>
      </c>
      <c r="L11" s="13">
        <f>SUM(B11:K11)</f>
        <v>1094979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1.393478149623021</v>
      </c>
      <c r="C15" s="22">
        <v>1.577172874337308</v>
      </c>
      <c r="D15" s="22">
        <v>1.613349765039079</v>
      </c>
      <c r="E15" s="22">
        <v>1.354167479977677</v>
      </c>
      <c r="F15" s="22">
        <v>1.456007709485619</v>
      </c>
      <c r="G15" s="22">
        <v>1.65691479883561</v>
      </c>
      <c r="H15" s="22">
        <v>1.636922193615577</v>
      </c>
      <c r="I15" s="22">
        <v>1.47947981766576</v>
      </c>
      <c r="J15" s="22">
        <v>1.720656224467175</v>
      </c>
      <c r="K15" s="22">
        <v>1.428654747834722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461085.50000000006</v>
      </c>
      <c r="C17" s="25">
        <f aca="true" t="shared" si="2" ref="C17:K17">C18+C19+C20+C21+C22+C23+C24</f>
        <v>363615.06</v>
      </c>
      <c r="D17" s="25">
        <f t="shared" si="2"/>
        <v>1212380.46</v>
      </c>
      <c r="E17" s="25">
        <f t="shared" si="2"/>
        <v>965806.73</v>
      </c>
      <c r="F17" s="25">
        <f t="shared" si="2"/>
        <v>936077.1799999999</v>
      </c>
      <c r="G17" s="25">
        <f t="shared" si="2"/>
        <v>581708.86</v>
      </c>
      <c r="H17" s="25">
        <f t="shared" si="2"/>
        <v>318704.44999999995</v>
      </c>
      <c r="I17" s="25">
        <f t="shared" si="2"/>
        <v>423566.5</v>
      </c>
      <c r="J17" s="25">
        <f t="shared" si="2"/>
        <v>370923.82999999996</v>
      </c>
      <c r="K17" s="25">
        <f t="shared" si="2"/>
        <v>621724.3400000001</v>
      </c>
      <c r="L17" s="25">
        <f>L18+L19+L20+L21+L22+L23+L24</f>
        <v>6255592.909999999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336887.46</v>
      </c>
      <c r="C18" s="33">
        <f t="shared" si="3"/>
        <v>234155.29</v>
      </c>
      <c r="D18" s="33">
        <f t="shared" si="3"/>
        <v>762980.25</v>
      </c>
      <c r="E18" s="33">
        <f t="shared" si="3"/>
        <v>722700.38</v>
      </c>
      <c r="F18" s="33">
        <f t="shared" si="3"/>
        <v>646562.07</v>
      </c>
      <c r="G18" s="33">
        <f t="shared" si="3"/>
        <v>350891.87</v>
      </c>
      <c r="H18" s="33">
        <f t="shared" si="3"/>
        <v>195395.7</v>
      </c>
      <c r="I18" s="33">
        <f t="shared" si="3"/>
        <v>292004.57</v>
      </c>
      <c r="J18" s="33">
        <f t="shared" si="3"/>
        <v>215421.93</v>
      </c>
      <c r="K18" s="33">
        <f t="shared" si="3"/>
        <v>439649.7</v>
      </c>
      <c r="L18" s="33">
        <f aca="true" t="shared" si="4" ref="L18:L24">SUM(B18:K18)</f>
        <v>4196649.22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132557.85</v>
      </c>
      <c r="C19" s="33">
        <f t="shared" si="5"/>
        <v>135148.08</v>
      </c>
      <c r="D19" s="33">
        <f t="shared" si="5"/>
        <v>467973.76</v>
      </c>
      <c r="E19" s="33">
        <f t="shared" si="5"/>
        <v>255956.97</v>
      </c>
      <c r="F19" s="33">
        <f t="shared" si="5"/>
        <v>294837.29</v>
      </c>
      <c r="G19" s="33">
        <f t="shared" si="5"/>
        <v>230506.06</v>
      </c>
      <c r="H19" s="33">
        <f t="shared" si="5"/>
        <v>124451.86</v>
      </c>
      <c r="I19" s="33">
        <f t="shared" si="5"/>
        <v>140010.3</v>
      </c>
      <c r="J19" s="33">
        <f t="shared" si="5"/>
        <v>155245.15</v>
      </c>
      <c r="K19" s="33">
        <f t="shared" si="5"/>
        <v>188457.93</v>
      </c>
      <c r="L19" s="33">
        <f t="shared" si="4"/>
        <v>2125145.25</v>
      </c>
      <c r="M19"/>
    </row>
    <row r="20" spans="1:13" ht="17.25" customHeight="1">
      <c r="A20" s="27" t="s">
        <v>26</v>
      </c>
      <c r="B20" s="33">
        <v>1899.87</v>
      </c>
      <c r="C20" s="33">
        <v>5389.45</v>
      </c>
      <c r="D20" s="33">
        <v>18309.99</v>
      </c>
      <c r="E20" s="33">
        <v>16913.24</v>
      </c>
      <c r="F20" s="33">
        <v>23403.27</v>
      </c>
      <c r="G20" s="33">
        <v>16567.63</v>
      </c>
      <c r="H20" s="33">
        <v>7608.1</v>
      </c>
      <c r="I20" s="33">
        <v>4294.03</v>
      </c>
      <c r="J20" s="33">
        <v>8719.52</v>
      </c>
      <c r="K20" s="33">
        <v>13688.31</v>
      </c>
      <c r="L20" s="33">
        <f t="shared" si="4"/>
        <v>116793.41000000002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9575.93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-11627.67</v>
      </c>
      <c r="C24" s="33">
        <v>-11077.76</v>
      </c>
      <c r="D24" s="33">
        <v>-39619.52</v>
      </c>
      <c r="E24" s="33">
        <v>-29763.86</v>
      </c>
      <c r="F24" s="33">
        <v>-30093.44</v>
      </c>
      <c r="G24" s="33">
        <v>-16256.7</v>
      </c>
      <c r="H24" s="33">
        <v>-10119.2</v>
      </c>
      <c r="I24" s="33">
        <v>-12742.4</v>
      </c>
      <c r="J24" s="33">
        <v>-11198.75</v>
      </c>
      <c r="K24" s="33">
        <v>-20071.6</v>
      </c>
      <c r="L24" s="33">
        <f t="shared" si="4"/>
        <v>-192570.90000000002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-58860.9</v>
      </c>
      <c r="C27" s="33">
        <f t="shared" si="6"/>
        <v>-23733.6</v>
      </c>
      <c r="D27" s="33">
        <f t="shared" si="6"/>
        <v>-66246.4</v>
      </c>
      <c r="E27" s="33">
        <f t="shared" si="6"/>
        <v>-67366.2</v>
      </c>
      <c r="F27" s="33">
        <f t="shared" si="6"/>
        <v>-55004.4</v>
      </c>
      <c r="G27" s="33">
        <f t="shared" si="6"/>
        <v>-407644.8</v>
      </c>
      <c r="H27" s="33">
        <f t="shared" si="6"/>
        <v>-30305.72</v>
      </c>
      <c r="I27" s="33">
        <f t="shared" si="6"/>
        <v>-27828.429999999997</v>
      </c>
      <c r="J27" s="33">
        <f t="shared" si="6"/>
        <v>-15840</v>
      </c>
      <c r="K27" s="33">
        <f t="shared" si="6"/>
        <v>-41861.6</v>
      </c>
      <c r="L27" s="33">
        <f aca="true" t="shared" si="7" ref="L27:L33">SUM(B27:K27)</f>
        <v>-794692.05</v>
      </c>
      <c r="M27"/>
    </row>
    <row r="28" spans="1:13" ht="18.75" customHeight="1">
      <c r="A28" s="27" t="s">
        <v>30</v>
      </c>
      <c r="B28" s="33">
        <f>B29+B30+B31+B32</f>
        <v>-18590</v>
      </c>
      <c r="C28" s="33">
        <f aca="true" t="shared" si="8" ref="C28:K28">C29+C30+C31+C32</f>
        <v>-23733.6</v>
      </c>
      <c r="D28" s="33">
        <f t="shared" si="8"/>
        <v>-66246.4</v>
      </c>
      <c r="E28" s="33">
        <f t="shared" si="8"/>
        <v>-58181.2</v>
      </c>
      <c r="F28" s="33">
        <f t="shared" si="8"/>
        <v>-55004.4</v>
      </c>
      <c r="G28" s="33">
        <f t="shared" si="8"/>
        <v>-31644.8</v>
      </c>
      <c r="H28" s="33">
        <f t="shared" si="8"/>
        <v>-14520</v>
      </c>
      <c r="I28" s="33">
        <f t="shared" si="8"/>
        <v>-27828.429999999997</v>
      </c>
      <c r="J28" s="33">
        <f t="shared" si="8"/>
        <v>-15840</v>
      </c>
      <c r="K28" s="33">
        <f t="shared" si="8"/>
        <v>-41861.6</v>
      </c>
      <c r="L28" s="33">
        <f t="shared" si="7"/>
        <v>-353450.43</v>
      </c>
      <c r="M28"/>
    </row>
    <row r="29" spans="1:13" s="36" customFormat="1" ht="18.75" customHeight="1">
      <c r="A29" s="34" t="s">
        <v>58</v>
      </c>
      <c r="B29" s="33">
        <f>-ROUND((B9)*$E$3,2)</f>
        <v>-18590</v>
      </c>
      <c r="C29" s="33">
        <f aca="true" t="shared" si="9" ref="C29:K29">-ROUND((C9)*$E$3,2)</f>
        <v>-23733.6</v>
      </c>
      <c r="D29" s="33">
        <f t="shared" si="9"/>
        <v>-66246.4</v>
      </c>
      <c r="E29" s="33">
        <f t="shared" si="9"/>
        <v>-58181.2</v>
      </c>
      <c r="F29" s="33">
        <f t="shared" si="9"/>
        <v>-55004.4</v>
      </c>
      <c r="G29" s="33">
        <f t="shared" si="9"/>
        <v>-31644.8</v>
      </c>
      <c r="H29" s="33">
        <f t="shared" si="9"/>
        <v>-14520</v>
      </c>
      <c r="I29" s="33">
        <f t="shared" si="9"/>
        <v>-19025.6</v>
      </c>
      <c r="J29" s="33">
        <f t="shared" si="9"/>
        <v>-15840</v>
      </c>
      <c r="K29" s="33">
        <f t="shared" si="9"/>
        <v>-41861.6</v>
      </c>
      <c r="L29" s="33">
        <f t="shared" si="7"/>
        <v>-344647.6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-8791.57</v>
      </c>
      <c r="J32" s="17">
        <v>0</v>
      </c>
      <c r="K32" s="17">
        <v>0</v>
      </c>
      <c r="L32" s="33">
        <f t="shared" si="7"/>
        <v>-8791.57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-40270.9</v>
      </c>
      <c r="C33" s="38">
        <f t="shared" si="10"/>
        <v>0</v>
      </c>
      <c r="D33" s="38">
        <f t="shared" si="10"/>
        <v>0</v>
      </c>
      <c r="E33" s="38">
        <f t="shared" si="10"/>
        <v>-9185</v>
      </c>
      <c r="F33" s="38">
        <f t="shared" si="10"/>
        <v>0</v>
      </c>
      <c r="G33" s="38">
        <f t="shared" si="10"/>
        <v>-376000</v>
      </c>
      <c r="H33" s="38">
        <f t="shared" si="10"/>
        <v>-15785.72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-441241.62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-40270.9</v>
      </c>
      <c r="C35" s="17">
        <v>0</v>
      </c>
      <c r="D35" s="17">
        <v>0</v>
      </c>
      <c r="E35" s="33">
        <v>-9185</v>
      </c>
      <c r="F35" s="28">
        <v>0</v>
      </c>
      <c r="G35" s="28">
        <v>0</v>
      </c>
      <c r="H35" s="33">
        <v>-15785.72</v>
      </c>
      <c r="I35" s="17">
        <v>0</v>
      </c>
      <c r="J35" s="28">
        <v>0</v>
      </c>
      <c r="K35" s="17">
        <v>0</v>
      </c>
      <c r="L35" s="33">
        <f>SUM(B35:K35)</f>
        <v>-65241.62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433000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433000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-809000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-809000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402224.60000000003</v>
      </c>
      <c r="C48" s="41">
        <f aca="true" t="shared" si="12" ref="C48:K48">IF(C17+C27+C40+C49&lt;0,0,C17+C27+C49)</f>
        <v>339881.46</v>
      </c>
      <c r="D48" s="41">
        <f t="shared" si="12"/>
        <v>1146134.06</v>
      </c>
      <c r="E48" s="41">
        <f t="shared" si="12"/>
        <v>898440.53</v>
      </c>
      <c r="F48" s="41">
        <f t="shared" si="12"/>
        <v>881072.7799999999</v>
      </c>
      <c r="G48" s="41">
        <f t="shared" si="12"/>
        <v>174064.06</v>
      </c>
      <c r="H48" s="41">
        <f t="shared" si="12"/>
        <v>288398.73</v>
      </c>
      <c r="I48" s="41">
        <f t="shared" si="12"/>
        <v>395738.07</v>
      </c>
      <c r="J48" s="41">
        <f t="shared" si="12"/>
        <v>355083.82999999996</v>
      </c>
      <c r="K48" s="41">
        <f t="shared" si="12"/>
        <v>579862.7400000001</v>
      </c>
      <c r="L48" s="42">
        <f>SUM(B48:K48)</f>
        <v>5460900.86</v>
      </c>
      <c r="M48" s="53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402224.60000000003</v>
      </c>
      <c r="C54" s="41">
        <f aca="true" t="shared" si="14" ref="C54:J54">SUM(C55:C66)</f>
        <v>339881.47</v>
      </c>
      <c r="D54" s="41">
        <f t="shared" si="14"/>
        <v>1146134.05</v>
      </c>
      <c r="E54" s="41">
        <f t="shared" si="14"/>
        <v>898440.54</v>
      </c>
      <c r="F54" s="41">
        <f t="shared" si="14"/>
        <v>881072.78</v>
      </c>
      <c r="G54" s="41">
        <f t="shared" si="14"/>
        <v>174064.07</v>
      </c>
      <c r="H54" s="41">
        <f t="shared" si="14"/>
        <v>288398.72</v>
      </c>
      <c r="I54" s="41">
        <f>SUM(I55:I69)</f>
        <v>395738.07</v>
      </c>
      <c r="J54" s="41">
        <f t="shared" si="14"/>
        <v>355083.82999999996</v>
      </c>
      <c r="K54" s="41">
        <f>SUM(K55:K68)</f>
        <v>579862.74</v>
      </c>
      <c r="L54" s="46">
        <f>SUM(B54:K54)</f>
        <v>5460900.870000001</v>
      </c>
      <c r="M54" s="40"/>
    </row>
    <row r="55" spans="1:13" ht="18.75" customHeight="1">
      <c r="A55" s="47" t="s">
        <v>51</v>
      </c>
      <c r="B55" s="48">
        <v>358422.34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358422.34</v>
      </c>
      <c r="M55" s="40"/>
    </row>
    <row r="56" spans="1:12" ht="18.75" customHeight="1">
      <c r="A56" s="47" t="s">
        <v>61</v>
      </c>
      <c r="B56" s="17">
        <v>0</v>
      </c>
      <c r="C56" s="48">
        <v>296784.5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296784.5</v>
      </c>
    </row>
    <row r="57" spans="1:12" ht="18.75" customHeight="1">
      <c r="A57" s="47" t="s">
        <v>62</v>
      </c>
      <c r="B57" s="17">
        <v>0</v>
      </c>
      <c r="C57" s="48">
        <v>43096.97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43096.97</v>
      </c>
    </row>
    <row r="58" spans="1:12" ht="18.75" customHeight="1">
      <c r="A58" s="47" t="s">
        <v>52</v>
      </c>
      <c r="B58" s="17">
        <v>0</v>
      </c>
      <c r="C58" s="17">
        <v>0</v>
      </c>
      <c r="D58" s="41">
        <v>1146134.05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1146134.05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1">
        <v>898440.54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898440.54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1">
        <v>881072.78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881072.78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1">
        <v>174064.07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174064.07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1">
        <v>288398.72</v>
      </c>
      <c r="I62" s="17">
        <v>0</v>
      </c>
      <c r="J62" s="17">
        <v>0</v>
      </c>
      <c r="K62" s="17">
        <v>0</v>
      </c>
      <c r="L62" s="46">
        <f t="shared" si="15"/>
        <v>288398.72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9">
        <v>355083.82999999996</v>
      </c>
      <c r="K64" s="17">
        <v>0</v>
      </c>
      <c r="L64" s="46">
        <f t="shared" si="15"/>
        <v>355083.82999999996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280943.5</v>
      </c>
      <c r="L65" s="46">
        <f t="shared" si="15"/>
        <v>280943.5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215998.87</v>
      </c>
      <c r="L66" s="46">
        <f t="shared" si="15"/>
        <v>215998.87</v>
      </c>
    </row>
    <row r="67" spans="1:12" ht="18.75" customHeight="1">
      <c r="A67" s="47" t="s">
        <v>71</v>
      </c>
      <c r="B67" s="48">
        <v>43802.26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43802.26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82920.37</v>
      </c>
      <c r="L68" s="46">
        <f>SUM(B68:K68)</f>
        <v>82920.37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0">
        <v>395738.07</v>
      </c>
      <c r="J69" s="52">
        <v>0</v>
      </c>
      <c r="K69" s="52">
        <v>0</v>
      </c>
      <c r="L69" s="51">
        <f>SUM(B69:K69)</f>
        <v>395738.07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2020-09-17T18:02:29Z</dcterms:modified>
  <cp:category/>
  <cp:version/>
  <cp:contentType/>
  <cp:contentStatus/>
</cp:coreProperties>
</file>