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<sst xmlns="http://schemas.openxmlformats.org/spreadsheetml/2006/main" count="79" uniqueCount="78">
  <si>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</si>
  <si>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</si>
  <si>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</si>
  <si>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</si>
  <si>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</si>
  <si>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</si>
  <si>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</si>
  <si>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</si>
  <si>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</si>
  <si>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</si>
  <si>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</si>
  <si>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</si>
  <si>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</si>
  <si>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</si>
  <si>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</si>
  <si>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</si>
  <si>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</si>
  <si>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</si>
  <si>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</si>
  <si>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</si>
  <si>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</si>
  <si>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</si>
  <si>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</si>
  <si>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</si>
  <si>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</si>
  <si>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</si>
  <si>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</si>
  <si>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</si>
  <si>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</si>
  <si>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</si>
  <si>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</si>
  <si>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</si>
  <si>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</si>
  <si>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</si>
  <si>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</si>
  <si>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</si>
  <si>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</si>
  <si>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</si>
  <si>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</si>
  <si>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</si>
  <si>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</si>
  <si>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</si>
  <si>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</si>
  <si>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</si>
  <si>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</si>
  <si>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</si>
  <si>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</si>
  <si>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</si>
  <si>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</si>
  <si>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</si>
  <si>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</si>
  <si>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</si>
  <si>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</si>
  <si>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</si>
  <si>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</si>
  <si>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</si>
  <si>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</si>
  <si>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</si>
  <si>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</si>
  <si>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</si>
  <si>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</si>
  <si>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</si>
  <si>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</si>
  <si>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</si>
  <si>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</si>
  <si>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</si>
  <si>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</si>
  <si>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</si>
  <si>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</si>
  <si>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</si>
  <si>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</si>
  <si>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</si>
  <si>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</si>
  <si>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</si>
  <si>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</si>
  <si>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</si>
  <si>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10/09/20 - VENCIMENTO 17/09/20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</si>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</sst>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58861</v>
      </c>
      <c r="C7" s="10">
        <f>C8+C11</f>
        <v>76305</v>
      </c>
      <c r="D7" s="10">
        <f aca="true" t="shared" si="0" ref="D7:K7">D8+D11</f>
        <v>201531</v>
      </c>
      <c r="E7" s="10">
        <f t="shared" si="0"/>
        <v>193985</v>
      </c>
      <c r="F7" s="10">
        <f t="shared" si="0"/>
        <v>198398</v>
      </c>
      <c r="G7" s="10">
        <f t="shared" si="0"/>
        <v>98012</v>
      </c>
      <c r="H7" s="10">
        <f t="shared" si="0"/>
        <v>48553</v>
      </c>
      <c r="I7" s="10">
        <f t="shared" si="0"/>
        <v>87377</v>
      </c>
      <c r="J7" s="10">
        <f t="shared" si="0"/>
        <v>60844</v>
      </c>
      <c r="K7" s="10">
        <f t="shared" si="0"/>
        <v>151121</v>
      </c>
      <c r="L7" s="10">
        <f>SUM(B7:K7)</f>
        <v>1174987</v>
      </c>
      <c r="M7" s="11"/>
    </row>
    <row r="8" spans="1:13" ht="17.25" customHeight="1">
      <c r="A8" s="12" t="s">
        <v>18</v>
      </c>
      <c r="B8" s="13">
        <f>B9+B10</f>
        <v>4123</v>
      </c>
      <c r="C8" s="13">
        <f aca="true" t="shared" si="1" ref="C8:K8">C9+C10</f>
        <v>5316</v>
      </c>
      <c r="D8" s="13">
        <f t="shared" si="1"/>
        <v>14190</v>
      </c>
      <c r="E8" s="13">
        <f t="shared" si="1"/>
        <v>12686</v>
      </c>
      <c r="F8" s="13">
        <f t="shared" si="1"/>
        <v>11679</v>
      </c>
      <c r="G8" s="13">
        <f t="shared" si="1"/>
        <v>7039</v>
      </c>
      <c r="H8" s="13">
        <f t="shared" si="1"/>
        <v>3213</v>
      </c>
      <c r="I8" s="13">
        <f t="shared" si="1"/>
        <v>4199</v>
      </c>
      <c r="J8" s="13">
        <f t="shared" si="1"/>
        <v>3451</v>
      </c>
      <c r="K8" s="13">
        <f t="shared" si="1"/>
        <v>9325</v>
      </c>
      <c r="L8" s="13">
        <f>SUM(B8:K8)</f>
        <v>75221</v>
      </c>
      <c r="M8"/>
    </row>
    <row r="9" spans="1:13" ht="17.25" customHeight="1">
      <c r="A9" s="14" t="s">
        <v>19</v>
      </c>
      <c r="B9" s="15">
        <v>4123</v>
      </c>
      <c r="C9" s="15">
        <v>5316</v>
      </c>
      <c r="D9" s="15">
        <v>14190</v>
      </c>
      <c r="E9" s="15">
        <v>12686</v>
      </c>
      <c r="F9" s="15">
        <v>11679</v>
      </c>
      <c r="G9" s="15">
        <v>7039</v>
      </c>
      <c r="H9" s="15">
        <v>3213</v>
      </c>
      <c r="I9" s="15">
        <v>4199</v>
      </c>
      <c r="J9" s="15">
        <v>3451</v>
      </c>
      <c r="K9" s="15">
        <v>9325</v>
      </c>
      <c r="L9" s="13">
        <f>SUM(B9:K9)</f>
        <v>75221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54738</v>
      </c>
      <c r="C11" s="15">
        <v>70989</v>
      </c>
      <c r="D11" s="15">
        <v>187341</v>
      </c>
      <c r="E11" s="15">
        <v>181299</v>
      </c>
      <c r="F11" s="15">
        <v>186719</v>
      </c>
      <c r="G11" s="15">
        <v>90973</v>
      </c>
      <c r="H11" s="15">
        <v>45340</v>
      </c>
      <c r="I11" s="15">
        <v>83178</v>
      </c>
      <c r="J11" s="15">
        <v>57393</v>
      </c>
      <c r="K11" s="15">
        <v>141796</v>
      </c>
      <c r="L11" s="13">
        <f>SUM(B11:K11)</f>
        <v>1099766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1.384774717395738</v>
      </c>
      <c r="C15" s="22">
        <v>1.558383292542974</v>
      </c>
      <c r="D15" s="22">
        <v>1.642837876893708</v>
      </c>
      <c r="E15" s="22">
        <v>1.346460342007285</v>
      </c>
      <c r="F15" s="22">
        <v>1.431745661158483</v>
      </c>
      <c r="G15" s="22">
        <v>1.640898318031657</v>
      </c>
      <c r="H15" s="22">
        <v>1.64532800421975</v>
      </c>
      <c r="I15" s="22">
        <v>1.483183913493374</v>
      </c>
      <c r="J15" s="22">
        <v>1.719876182704556</v>
      </c>
      <c r="K15" s="22">
        <v>1.419995321685529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460873.80000000005</v>
      </c>
      <c r="C17" s="25">
        <f aca="true" t="shared" si="2" ref="C17:K17">C18+C19+C20+C21+C22+C23+C24</f>
        <v>363130.51</v>
      </c>
      <c r="D17" s="25">
        <f t="shared" si="2"/>
        <v>1204108.7</v>
      </c>
      <c r="E17" s="25">
        <f t="shared" si="2"/>
        <v>961723.13</v>
      </c>
      <c r="F17" s="25">
        <f t="shared" si="2"/>
        <v>934809.3400000001</v>
      </c>
      <c r="G17" s="25">
        <f t="shared" si="2"/>
        <v>584937.22</v>
      </c>
      <c r="H17" s="25">
        <f t="shared" si="2"/>
        <v>318549.92</v>
      </c>
      <c r="I17" s="25">
        <f t="shared" si="2"/>
        <v>422543.32999999996</v>
      </c>
      <c r="J17" s="25">
        <f t="shared" si="2"/>
        <v>375319.00999999995</v>
      </c>
      <c r="K17" s="25">
        <f t="shared" si="2"/>
        <v>621018.5399999999</v>
      </c>
      <c r="L17" s="25">
        <f>L18+L19+L20+L21+L22+L23+L24</f>
        <v>6247013.500000001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338821.57</v>
      </c>
      <c r="C18" s="33">
        <f t="shared" si="3"/>
        <v>236667.59</v>
      </c>
      <c r="D18" s="33">
        <f t="shared" si="3"/>
        <v>744415.21</v>
      </c>
      <c r="E18" s="33">
        <f t="shared" si="3"/>
        <v>724650.37</v>
      </c>
      <c r="F18" s="33">
        <f t="shared" si="3"/>
        <v>656062.51</v>
      </c>
      <c r="G18" s="33">
        <f t="shared" si="3"/>
        <v>356146.2</v>
      </c>
      <c r="H18" s="33">
        <f t="shared" si="3"/>
        <v>194386.79</v>
      </c>
      <c r="I18" s="33">
        <f t="shared" si="3"/>
        <v>290554.74</v>
      </c>
      <c r="J18" s="33">
        <f t="shared" si="3"/>
        <v>217845.86</v>
      </c>
      <c r="K18" s="33">
        <f t="shared" si="3"/>
        <v>441772.02</v>
      </c>
      <c r="L18" s="33">
        <f aca="true" t="shared" si="4" ref="L18:L24">SUM(B18:K18)</f>
        <v>4201322.86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130369.97</v>
      </c>
      <c r="C19" s="33">
        <f t="shared" si="5"/>
        <v>132151.23</v>
      </c>
      <c r="D19" s="33">
        <f t="shared" si="5"/>
        <v>478538.29</v>
      </c>
      <c r="E19" s="33">
        <f t="shared" si="5"/>
        <v>251062.62</v>
      </c>
      <c r="F19" s="33">
        <f t="shared" si="5"/>
        <v>283252.14</v>
      </c>
      <c r="G19" s="33">
        <f t="shared" si="5"/>
        <v>228253.5</v>
      </c>
      <c r="H19" s="33">
        <f t="shared" si="5"/>
        <v>125443.24</v>
      </c>
      <c r="I19" s="33">
        <f t="shared" si="5"/>
        <v>140391.38</v>
      </c>
      <c r="J19" s="33">
        <f t="shared" si="5"/>
        <v>156822.05</v>
      </c>
      <c r="K19" s="33">
        <f t="shared" si="5"/>
        <v>185542.18</v>
      </c>
      <c r="L19" s="33">
        <f t="shared" si="4"/>
        <v>2111826.6</v>
      </c>
      <c r="M19"/>
    </row>
    <row r="20" spans="1:13" ht="17.25" customHeight="1">
      <c r="A20" s="27" t="s">
        <v>26</v>
      </c>
      <c r="B20" s="33">
        <v>1941.94</v>
      </c>
      <c r="C20" s="33">
        <v>5389.45</v>
      </c>
      <c r="D20" s="33">
        <v>18038.74</v>
      </c>
      <c r="E20" s="33">
        <v>15774</v>
      </c>
      <c r="F20" s="33">
        <v>24220.14</v>
      </c>
      <c r="G20" s="33">
        <v>16794.22</v>
      </c>
      <c r="H20" s="33">
        <v>7471.1</v>
      </c>
      <c r="I20" s="33">
        <v>4337.85</v>
      </c>
      <c r="J20" s="33">
        <v>9113.87</v>
      </c>
      <c r="K20" s="33">
        <v>13775.94</v>
      </c>
      <c r="L20" s="33">
        <f t="shared" si="4"/>
        <v>116857.25000000001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-11627.67</v>
      </c>
      <c r="C24" s="33">
        <v>-11077.76</v>
      </c>
      <c r="D24" s="33">
        <v>-39619.52</v>
      </c>
      <c r="E24" s="33">
        <v>-29763.86</v>
      </c>
      <c r="F24" s="33">
        <v>-30093.44</v>
      </c>
      <c r="G24" s="33">
        <v>-16256.7</v>
      </c>
      <c r="H24" s="33">
        <v>-10119.2</v>
      </c>
      <c r="I24" s="33">
        <v>-12740.64</v>
      </c>
      <c r="J24" s="33">
        <v>-11198.75</v>
      </c>
      <c r="K24" s="33">
        <v>-20071.6</v>
      </c>
      <c r="L24" s="33">
        <f t="shared" si="4"/>
        <v>-192569.14000000004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-58412.100000000006</v>
      </c>
      <c r="C27" s="33">
        <f t="shared" si="6"/>
        <v>-23390.4</v>
      </c>
      <c r="D27" s="33">
        <f t="shared" si="6"/>
        <v>-62436</v>
      </c>
      <c r="E27" s="33">
        <f t="shared" si="6"/>
        <v>-65003.4</v>
      </c>
      <c r="F27" s="33">
        <f t="shared" si="6"/>
        <v>-51387.6</v>
      </c>
      <c r="G27" s="33">
        <f t="shared" si="6"/>
        <v>-30971.6</v>
      </c>
      <c r="H27" s="33">
        <f t="shared" si="6"/>
        <v>-29922.92</v>
      </c>
      <c r="I27" s="33">
        <f t="shared" si="6"/>
        <v>-27176.64</v>
      </c>
      <c r="J27" s="33">
        <f t="shared" si="6"/>
        <v>-15184.4</v>
      </c>
      <c r="K27" s="33">
        <f t="shared" si="6"/>
        <v>-41030</v>
      </c>
      <c r="L27" s="33">
        <f aca="true" t="shared" si="7" ref="L27:L33">SUM(B27:K27)</f>
        <v>-404915.06</v>
      </c>
      <c r="M27"/>
    </row>
    <row r="28" spans="1:13" ht="18.75" customHeight="1">
      <c r="A28" s="27" t="s">
        <v>30</v>
      </c>
      <c r="B28" s="33">
        <f>B29+B30+B31+B32</f>
        <v>-18141.2</v>
      </c>
      <c r="C28" s="33">
        <f aca="true" t="shared" si="8" ref="C28:K28">C29+C30+C31+C32</f>
        <v>-23390.4</v>
      </c>
      <c r="D28" s="33">
        <f t="shared" si="8"/>
        <v>-62436</v>
      </c>
      <c r="E28" s="33">
        <f t="shared" si="8"/>
        <v>-55818.4</v>
      </c>
      <c r="F28" s="33">
        <f t="shared" si="8"/>
        <v>-51387.6</v>
      </c>
      <c r="G28" s="33">
        <f t="shared" si="8"/>
        <v>-30971.6</v>
      </c>
      <c r="H28" s="33">
        <f t="shared" si="8"/>
        <v>-14137.2</v>
      </c>
      <c r="I28" s="33">
        <f t="shared" si="8"/>
        <v>-27176.64</v>
      </c>
      <c r="J28" s="33">
        <f t="shared" si="8"/>
        <v>-15184.4</v>
      </c>
      <c r="K28" s="33">
        <f t="shared" si="8"/>
        <v>-41030</v>
      </c>
      <c r="L28" s="33">
        <f t="shared" si="7"/>
        <v>-339673.44000000006</v>
      </c>
      <c r="M28"/>
    </row>
    <row r="29" spans="1:13" s="36" customFormat="1" ht="18.75" customHeight="1">
      <c r="A29" s="34" t="s">
        <v>58</v>
      </c>
      <c r="B29" s="33">
        <f>-ROUND((B9)*$E$3,2)</f>
        <v>-18141.2</v>
      </c>
      <c r="C29" s="33">
        <f aca="true" t="shared" si="9" ref="C29:K29">-ROUND((C9)*$E$3,2)</f>
        <v>-23390.4</v>
      </c>
      <c r="D29" s="33">
        <f t="shared" si="9"/>
        <v>-62436</v>
      </c>
      <c r="E29" s="33">
        <f t="shared" si="9"/>
        <v>-55818.4</v>
      </c>
      <c r="F29" s="33">
        <f t="shared" si="9"/>
        <v>-51387.6</v>
      </c>
      <c r="G29" s="33">
        <f t="shared" si="9"/>
        <v>-30971.6</v>
      </c>
      <c r="H29" s="33">
        <f t="shared" si="9"/>
        <v>-14137.2</v>
      </c>
      <c r="I29" s="33">
        <f t="shared" si="9"/>
        <v>-18475.6</v>
      </c>
      <c r="J29" s="33">
        <f t="shared" si="9"/>
        <v>-15184.4</v>
      </c>
      <c r="K29" s="33">
        <f t="shared" si="9"/>
        <v>-41030</v>
      </c>
      <c r="L29" s="33">
        <f t="shared" si="7"/>
        <v>-330972.4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-8701.04</v>
      </c>
      <c r="J32" s="17">
        <v>0</v>
      </c>
      <c r="K32" s="17">
        <v>0</v>
      </c>
      <c r="L32" s="33">
        <f t="shared" si="7"/>
        <v>-8701.04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402461.70000000007</v>
      </c>
      <c r="C48" s="41">
        <f aca="true" t="shared" si="12" ref="C48:K48">IF(C17+C27+C40+C49&lt;0,0,C17+C27+C49)</f>
        <v>339740.11</v>
      </c>
      <c r="D48" s="41">
        <f t="shared" si="12"/>
        <v>1141672.7</v>
      </c>
      <c r="E48" s="41">
        <f t="shared" si="12"/>
        <v>896719.73</v>
      </c>
      <c r="F48" s="41">
        <f t="shared" si="12"/>
        <v>883421.7400000001</v>
      </c>
      <c r="G48" s="41">
        <f t="shared" si="12"/>
        <v>553965.62</v>
      </c>
      <c r="H48" s="41">
        <f t="shared" si="12"/>
        <v>288627</v>
      </c>
      <c r="I48" s="41">
        <f t="shared" si="12"/>
        <v>395366.68999999994</v>
      </c>
      <c r="J48" s="41">
        <f t="shared" si="12"/>
        <v>360134.6099999999</v>
      </c>
      <c r="K48" s="41">
        <f t="shared" si="12"/>
        <v>579988.5399999999</v>
      </c>
      <c r="L48" s="42">
        <f>SUM(B48:K48)</f>
        <v>5842098.440000001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402461.71</v>
      </c>
      <c r="C54" s="41">
        <f aca="true" t="shared" si="14" ref="C54:J54">SUM(C55:C66)</f>
        <v>339740.11000000004</v>
      </c>
      <c r="D54" s="41">
        <f t="shared" si="14"/>
        <v>1141672.7</v>
      </c>
      <c r="E54" s="41">
        <f t="shared" si="14"/>
        <v>896719.72</v>
      </c>
      <c r="F54" s="41">
        <f t="shared" si="14"/>
        <v>883421.74</v>
      </c>
      <c r="G54" s="41">
        <f t="shared" si="14"/>
        <v>553965.63</v>
      </c>
      <c r="H54" s="41">
        <f t="shared" si="14"/>
        <v>288627</v>
      </c>
      <c r="I54" s="41">
        <f>SUM(I55:I69)</f>
        <v>395366.68999999994</v>
      </c>
      <c r="J54" s="41">
        <f t="shared" si="14"/>
        <v>360134.6099999999</v>
      </c>
      <c r="K54" s="41">
        <f>SUM(K55:K68)</f>
        <v>579988.54</v>
      </c>
      <c r="L54" s="46">
        <f>SUM(B54:K54)</f>
        <v>5842098.450000001</v>
      </c>
      <c r="M54" s="40"/>
    </row>
    <row r="55" spans="1:13" ht="18.75" customHeight="1">
      <c r="A55" s="47" t="s">
        <v>51</v>
      </c>
      <c r="B55" s="48">
        <v>402461.71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402461.71</v>
      </c>
      <c r="M55" s="40"/>
    </row>
    <row r="56" spans="1:12" ht="18.75" customHeight="1">
      <c r="A56" s="47" t="s">
        <v>61</v>
      </c>
      <c r="B56" s="17">
        <v>0</v>
      </c>
      <c r="C56" s="48">
        <v>296627.09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296627.09</v>
      </c>
    </row>
    <row r="57" spans="1:12" ht="18.75" customHeight="1">
      <c r="A57" s="47" t="s">
        <v>62</v>
      </c>
      <c r="B57" s="17">
        <v>0</v>
      </c>
      <c r="C57" s="48">
        <v>43113.02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43113.02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1141672.7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1141672.7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896719.72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896719.72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883421.74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883421.74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553965.63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553965.63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288627</v>
      </c>
      <c r="I62" s="17">
        <v>0</v>
      </c>
      <c r="J62" s="17">
        <v>0</v>
      </c>
      <c r="K62" s="17">
        <v>0</v>
      </c>
      <c r="L62" s="46">
        <f t="shared" si="15"/>
        <v>288627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360134.6099999999</v>
      </c>
      <c r="K64" s="17">
        <v>0</v>
      </c>
      <c r="L64" s="46">
        <f t="shared" si="15"/>
        <v>360134.6099999999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323285.61</v>
      </c>
      <c r="L65" s="46">
        <f t="shared" si="15"/>
        <v>323285.61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256702.93</v>
      </c>
      <c r="L66" s="46">
        <f t="shared" si="15"/>
        <v>256702.93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395366.68999999994</v>
      </c>
      <c r="J69" s="52">
        <v>0</v>
      </c>
      <c r="K69" s="52">
        <v>0</v>
      </c>
      <c r="L69" s="51">
        <f>SUM(B69:K69)</f>
        <v>395366.68999999994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2020-09-16T18:20:34Z</dcterms:modified>
  <cp:category/>
  <cp:version/>
  <cp:contentType/>
  <cp:contentStatus/>
</cp:coreProperties>
</file>