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<sst xmlns="http://schemas.openxmlformats.org/spreadsheetml/2006/main" count="79" uniqueCount="78">
  <si>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</si>
  <si>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</si>
  <si>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</si>
  <si>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</si>
  <si>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</si>
  <si>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</si>
  <si>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</si>
  <si>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</si>
  <si>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</si>
  <si>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</si>
  <si>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</si>
  <si>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</si>
  <si>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</si>
  <si>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</si>
  <si>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</si>
  <si>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</si>
  <si>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</si>
  <si>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</si>
  <si>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</si>
  <si>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</si>
  <si>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</si>
  <si>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</si>
  <si>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</si>
  <si>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</si>
  <si>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</si>
  <si>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</si>
  <si>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</si>
  <si>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</si>
  <si>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</si>
  <si>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</si>
  <si>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</si>
  <si>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</si>
  <si>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</si>
  <si>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</si>
  <si>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</si>
  <si>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</si>
  <si>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</si>
  <si>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</si>
  <si>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</si>
  <si>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</si>
  <si>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</si>
  <si>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</si>
  <si>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</si>
  <si>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</si>
  <si>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</si>
  <si>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</si>
  <si>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</si>
  <si>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</si>
  <si>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</si>
  <si>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</si>
  <si>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</si>
  <si>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</si>
  <si>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</si>
  <si>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</si>
  <si>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</si>
  <si>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</si>
  <si>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</si>
  <si>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</si>
  <si>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</si>
  <si>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</si>
  <si>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</si>
  <si>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</si>
  <si>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</si>
  <si>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</si>
  <si>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</si>
  <si>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</si>
  <si>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</si>
  <si>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</si>
  <si>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</si>
  <si>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</si>
  <si>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</si>
  <si>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</si>
  <si>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</si>
  <si>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</si>
  <si>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</si>
  <si>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</si>
  <si>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09/09/20 - VENCIMENTO 16/09/20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</si>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</sst>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59526</v>
      </c>
      <c r="C7" s="10">
        <f>C8+C11</f>
        <v>76845</v>
      </c>
      <c r="D7" s="10">
        <f aca="true" t="shared" si="0" ref="D7:K7">D8+D11</f>
        <v>207714</v>
      </c>
      <c r="E7" s="10">
        <f t="shared" si="0"/>
        <v>196541</v>
      </c>
      <c r="F7" s="10">
        <f t="shared" si="0"/>
        <v>200202</v>
      </c>
      <c r="G7" s="10">
        <f t="shared" si="0"/>
        <v>98502</v>
      </c>
      <c r="H7" s="10">
        <f t="shared" si="0"/>
        <v>48579</v>
      </c>
      <c r="I7" s="10">
        <f t="shared" si="0"/>
        <v>87746</v>
      </c>
      <c r="J7" s="10">
        <f t="shared" si="0"/>
        <v>60469</v>
      </c>
      <c r="K7" s="10">
        <f t="shared" si="0"/>
        <v>148960</v>
      </c>
      <c r="L7" s="10">
        <f>SUM(B7:K7)</f>
        <v>1185084</v>
      </c>
      <c r="M7" s="11"/>
    </row>
    <row r="8" spans="1:13" ht="17.25" customHeight="1">
      <c r="A8" s="12" t="s">
        <v>18</v>
      </c>
      <c r="B8" s="13">
        <f>B9+B10</f>
        <v>4158</v>
      </c>
      <c r="C8" s="13">
        <f aca="true" t="shared" si="1" ref="C8:K8">C9+C10</f>
        <v>5407</v>
      </c>
      <c r="D8" s="13">
        <f t="shared" si="1"/>
        <v>14432</v>
      </c>
      <c r="E8" s="13">
        <f t="shared" si="1"/>
        <v>12924</v>
      </c>
      <c r="F8" s="13">
        <f t="shared" si="1"/>
        <v>12113</v>
      </c>
      <c r="G8" s="13">
        <f t="shared" si="1"/>
        <v>7197</v>
      </c>
      <c r="H8" s="13">
        <f t="shared" si="1"/>
        <v>3094</v>
      </c>
      <c r="I8" s="13">
        <f t="shared" si="1"/>
        <v>4366</v>
      </c>
      <c r="J8" s="13">
        <f t="shared" si="1"/>
        <v>3461</v>
      </c>
      <c r="K8" s="13">
        <f t="shared" si="1"/>
        <v>9219</v>
      </c>
      <c r="L8" s="13">
        <f>SUM(B8:K8)</f>
        <v>76371</v>
      </c>
      <c r="M8"/>
    </row>
    <row r="9" spans="1:13" ht="17.25" customHeight="1">
      <c r="A9" s="14" t="s">
        <v>19</v>
      </c>
      <c r="B9" s="15">
        <v>4151</v>
      </c>
      <c r="C9" s="15">
        <v>5407</v>
      </c>
      <c r="D9" s="15">
        <v>14432</v>
      </c>
      <c r="E9" s="15">
        <v>12924</v>
      </c>
      <c r="F9" s="15">
        <v>12113</v>
      </c>
      <c r="G9" s="15">
        <v>7197</v>
      </c>
      <c r="H9" s="15">
        <v>3093</v>
      </c>
      <c r="I9" s="15">
        <v>4366</v>
      </c>
      <c r="J9" s="15">
        <v>3461</v>
      </c>
      <c r="K9" s="15">
        <v>9219</v>
      </c>
      <c r="L9" s="13">
        <f>SUM(B9:K9)</f>
        <v>76363</v>
      </c>
      <c r="M9"/>
    </row>
    <row r="10" spans="1:13" ht="17.25" customHeight="1">
      <c r="A10" s="14" t="s">
        <v>20</v>
      </c>
      <c r="B10" s="15">
        <v>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55368</v>
      </c>
      <c r="C11" s="15">
        <v>71438</v>
      </c>
      <c r="D11" s="15">
        <v>193282</v>
      </c>
      <c r="E11" s="15">
        <v>183617</v>
      </c>
      <c r="F11" s="15">
        <v>188089</v>
      </c>
      <c r="G11" s="15">
        <v>91305</v>
      </c>
      <c r="H11" s="15">
        <v>45485</v>
      </c>
      <c r="I11" s="15">
        <v>83380</v>
      </c>
      <c r="J11" s="15">
        <v>57008</v>
      </c>
      <c r="K11" s="15">
        <v>139741</v>
      </c>
      <c r="L11" s="13">
        <f>SUM(B11:K11)</f>
        <v>1108713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1.377564525552614</v>
      </c>
      <c r="C15" s="22">
        <v>1.558141498719034</v>
      </c>
      <c r="D15" s="22">
        <v>1.600906671195549</v>
      </c>
      <c r="E15" s="22">
        <v>1.331810136281086</v>
      </c>
      <c r="F15" s="22">
        <v>1.420636640884083</v>
      </c>
      <c r="G15" s="22">
        <v>1.627452289255554</v>
      </c>
      <c r="H15" s="22">
        <v>1.643911384240615</v>
      </c>
      <c r="I15" s="22">
        <v>1.478203872941224</v>
      </c>
      <c r="J15" s="22">
        <v>1.728944382055165</v>
      </c>
      <c r="K15" s="22">
        <v>1.442251496035461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463837.43</v>
      </c>
      <c r="C17" s="25">
        <f aca="true" t="shared" si="2" ref="C17:K17">C18+C19+C20+C21+C22+C23+C24</f>
        <v>365593.8</v>
      </c>
      <c r="D17" s="25">
        <f t="shared" si="2"/>
        <v>1209671.8499999999</v>
      </c>
      <c r="E17" s="25">
        <f t="shared" si="2"/>
        <v>964480.4700000001</v>
      </c>
      <c r="F17" s="25">
        <f t="shared" si="2"/>
        <v>935908.25</v>
      </c>
      <c r="G17" s="25">
        <f t="shared" si="2"/>
        <v>582585.23</v>
      </c>
      <c r="H17" s="25">
        <f t="shared" si="2"/>
        <v>318400.74</v>
      </c>
      <c r="I17" s="25">
        <f t="shared" si="2"/>
        <v>423129.23000000004</v>
      </c>
      <c r="J17" s="25">
        <f t="shared" si="2"/>
        <v>374226.68</v>
      </c>
      <c r="K17" s="25">
        <f t="shared" si="2"/>
        <v>621871.0700000001</v>
      </c>
      <c r="L17" s="25">
        <f>L18+L19+L20+L21+L22+L23+L24</f>
        <v>6259704.75</v>
      </c>
      <c r="M17"/>
    </row>
    <row r="18" spans="1:13" ht="17.25" customHeight="1">
      <c r="A18" s="26" t="s">
        <v>24</v>
      </c>
      <c r="B18" s="33">
        <f aca="true" t="shared" si="3" ref="B18:K18">ROUND(B13*B7,2)</f>
        <v>342649.51</v>
      </c>
      <c r="C18" s="33">
        <f t="shared" si="3"/>
        <v>238342.45</v>
      </c>
      <c r="D18" s="33">
        <f t="shared" si="3"/>
        <v>767253.97</v>
      </c>
      <c r="E18" s="33">
        <f t="shared" si="3"/>
        <v>734198.56</v>
      </c>
      <c r="F18" s="33">
        <f t="shared" si="3"/>
        <v>662027.97</v>
      </c>
      <c r="G18" s="33">
        <f t="shared" si="3"/>
        <v>357926.72</v>
      </c>
      <c r="H18" s="33">
        <f t="shared" si="3"/>
        <v>194490.88</v>
      </c>
      <c r="I18" s="33">
        <f t="shared" si="3"/>
        <v>291781.77</v>
      </c>
      <c r="J18" s="33">
        <f t="shared" si="3"/>
        <v>216503.21</v>
      </c>
      <c r="K18" s="33">
        <f t="shared" si="3"/>
        <v>435454.77</v>
      </c>
      <c r="L18" s="33">
        <f aca="true" t="shared" si="4" ref="L18:L24">SUM(B18:K18)</f>
        <v>4240629.81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129372.3</v>
      </c>
      <c r="C19" s="33">
        <f t="shared" si="5"/>
        <v>133028.81</v>
      </c>
      <c r="D19" s="33">
        <f t="shared" si="5"/>
        <v>461048.03</v>
      </c>
      <c r="E19" s="33">
        <f t="shared" si="5"/>
        <v>243614.52</v>
      </c>
      <c r="F19" s="33">
        <f t="shared" si="5"/>
        <v>278473.22</v>
      </c>
      <c r="G19" s="33">
        <f t="shared" si="5"/>
        <v>224581.94</v>
      </c>
      <c r="H19" s="33">
        <f t="shared" si="5"/>
        <v>125234.89</v>
      </c>
      <c r="I19" s="33">
        <f t="shared" si="5"/>
        <v>139531.17</v>
      </c>
      <c r="J19" s="33">
        <f t="shared" si="5"/>
        <v>157818.8</v>
      </c>
      <c r="K19" s="33">
        <f t="shared" si="5"/>
        <v>192580.52</v>
      </c>
      <c r="L19" s="33">
        <f t="shared" si="4"/>
        <v>2085284.1999999997</v>
      </c>
      <c r="M19"/>
    </row>
    <row r="20" spans="1:13" ht="17.25" customHeight="1">
      <c r="A20" s="27" t="s">
        <v>26</v>
      </c>
      <c r="B20" s="33">
        <v>2076.89</v>
      </c>
      <c r="C20" s="33">
        <v>5301.82</v>
      </c>
      <c r="D20" s="33">
        <v>18253.39</v>
      </c>
      <c r="E20" s="33">
        <v>16431.25</v>
      </c>
      <c r="F20" s="33">
        <v>24132.51</v>
      </c>
      <c r="G20" s="33">
        <v>16333.27</v>
      </c>
      <c r="H20" s="33">
        <v>7426.18</v>
      </c>
      <c r="I20" s="33">
        <v>4556.93</v>
      </c>
      <c r="J20" s="33">
        <v>8368.99</v>
      </c>
      <c r="K20" s="33">
        <v>13907.38</v>
      </c>
      <c r="L20" s="33">
        <f t="shared" si="4"/>
        <v>116788.61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-11629.26</v>
      </c>
      <c r="C24" s="33">
        <v>-11079.28</v>
      </c>
      <c r="D24" s="33">
        <v>-39619.52</v>
      </c>
      <c r="E24" s="33">
        <v>-29763.86</v>
      </c>
      <c r="F24" s="33">
        <v>-30093.44</v>
      </c>
      <c r="G24" s="33">
        <v>-16256.7</v>
      </c>
      <c r="H24" s="33">
        <v>-10119.2</v>
      </c>
      <c r="I24" s="33">
        <v>-12740.64</v>
      </c>
      <c r="J24" s="33">
        <v>-11200.3</v>
      </c>
      <c r="K24" s="33">
        <v>-20071.6</v>
      </c>
      <c r="L24" s="33">
        <f t="shared" si="4"/>
        <v>-192573.80000000002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-58535.3</v>
      </c>
      <c r="C27" s="33">
        <f t="shared" si="6"/>
        <v>-23790.8</v>
      </c>
      <c r="D27" s="33">
        <f t="shared" si="6"/>
        <v>-63500.8</v>
      </c>
      <c r="E27" s="33">
        <f t="shared" si="6"/>
        <v>-66050.6</v>
      </c>
      <c r="F27" s="33">
        <f t="shared" si="6"/>
        <v>-53297.2</v>
      </c>
      <c r="G27" s="33">
        <f t="shared" si="6"/>
        <v>-31666.8</v>
      </c>
      <c r="H27" s="33">
        <f t="shared" si="6"/>
        <v>-29394.92</v>
      </c>
      <c r="I27" s="33">
        <f t="shared" si="6"/>
        <v>-28613.17</v>
      </c>
      <c r="J27" s="33">
        <f t="shared" si="6"/>
        <v>-15228.4</v>
      </c>
      <c r="K27" s="33">
        <f t="shared" si="6"/>
        <v>-40563.6</v>
      </c>
      <c r="L27" s="33">
        <f aca="true" t="shared" si="7" ref="L27:L33">SUM(B27:K27)</f>
        <v>-410641.58999999997</v>
      </c>
      <c r="M27"/>
    </row>
    <row r="28" spans="1:13" ht="18.75" customHeight="1">
      <c r="A28" s="27" t="s">
        <v>30</v>
      </c>
      <c r="B28" s="33">
        <f>B29+B30+B31+B32</f>
        <v>-18264.4</v>
      </c>
      <c r="C28" s="33">
        <f aca="true" t="shared" si="8" ref="C28:K28">C29+C30+C31+C32</f>
        <v>-23790.8</v>
      </c>
      <c r="D28" s="33">
        <f t="shared" si="8"/>
        <v>-63500.8</v>
      </c>
      <c r="E28" s="33">
        <f t="shared" si="8"/>
        <v>-56865.6</v>
      </c>
      <c r="F28" s="33">
        <f t="shared" si="8"/>
        <v>-53297.2</v>
      </c>
      <c r="G28" s="33">
        <f t="shared" si="8"/>
        <v>-31666.8</v>
      </c>
      <c r="H28" s="33">
        <f t="shared" si="8"/>
        <v>-13609.2</v>
      </c>
      <c r="I28" s="33">
        <f t="shared" si="8"/>
        <v>-28613.17</v>
      </c>
      <c r="J28" s="33">
        <f t="shared" si="8"/>
        <v>-15228.4</v>
      </c>
      <c r="K28" s="33">
        <f t="shared" si="8"/>
        <v>-40563.6</v>
      </c>
      <c r="L28" s="33">
        <f t="shared" si="7"/>
        <v>-345399.97</v>
      </c>
      <c r="M28"/>
    </row>
    <row r="29" spans="1:13" s="36" customFormat="1" ht="18.75" customHeight="1">
      <c r="A29" s="34" t="s">
        <v>58</v>
      </c>
      <c r="B29" s="33">
        <f>-ROUND((B9)*$E$3,2)</f>
        <v>-18264.4</v>
      </c>
      <c r="C29" s="33">
        <f aca="true" t="shared" si="9" ref="C29:K29">-ROUND((C9)*$E$3,2)</f>
        <v>-23790.8</v>
      </c>
      <c r="D29" s="33">
        <f t="shared" si="9"/>
        <v>-63500.8</v>
      </c>
      <c r="E29" s="33">
        <f t="shared" si="9"/>
        <v>-56865.6</v>
      </c>
      <c r="F29" s="33">
        <f t="shared" si="9"/>
        <v>-53297.2</v>
      </c>
      <c r="G29" s="33">
        <f t="shared" si="9"/>
        <v>-31666.8</v>
      </c>
      <c r="H29" s="33">
        <f t="shared" si="9"/>
        <v>-13609.2</v>
      </c>
      <c r="I29" s="33">
        <f t="shared" si="9"/>
        <v>-19210.4</v>
      </c>
      <c r="J29" s="33">
        <f t="shared" si="9"/>
        <v>-15228.4</v>
      </c>
      <c r="K29" s="33">
        <f t="shared" si="9"/>
        <v>-40563.6</v>
      </c>
      <c r="L29" s="33">
        <f t="shared" si="7"/>
        <v>-335997.2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-8.05</v>
      </c>
      <c r="J31" s="17">
        <v>0</v>
      </c>
      <c r="K31" s="17">
        <v>0</v>
      </c>
      <c r="L31" s="33">
        <f t="shared" si="7"/>
        <v>-8.05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-9394.72</v>
      </c>
      <c r="J32" s="17">
        <v>0</v>
      </c>
      <c r="K32" s="17">
        <v>0</v>
      </c>
      <c r="L32" s="33">
        <f t="shared" si="7"/>
        <v>-9394.72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405302.13</v>
      </c>
      <c r="C48" s="41">
        <f aca="true" t="shared" si="12" ref="C48:K48">IF(C17+C27+C40+C49&lt;0,0,C17+C27+C49)</f>
        <v>341803</v>
      </c>
      <c r="D48" s="41">
        <f t="shared" si="12"/>
        <v>1146171.0499999998</v>
      </c>
      <c r="E48" s="41">
        <f t="shared" si="12"/>
        <v>898429.8700000001</v>
      </c>
      <c r="F48" s="41">
        <f t="shared" si="12"/>
        <v>882611.05</v>
      </c>
      <c r="G48" s="41">
        <f t="shared" si="12"/>
        <v>550918.4299999999</v>
      </c>
      <c r="H48" s="41">
        <f t="shared" si="12"/>
        <v>289005.82</v>
      </c>
      <c r="I48" s="41">
        <f t="shared" si="12"/>
        <v>394516.06000000006</v>
      </c>
      <c r="J48" s="41">
        <f t="shared" si="12"/>
        <v>358998.27999999997</v>
      </c>
      <c r="K48" s="41">
        <f t="shared" si="12"/>
        <v>581307.4700000001</v>
      </c>
      <c r="L48" s="42">
        <f>SUM(B48:K48)</f>
        <v>5849063.16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405302.13</v>
      </c>
      <c r="C54" s="41">
        <f aca="true" t="shared" si="14" ref="C54:J54">SUM(C55:C66)</f>
        <v>341803.01</v>
      </c>
      <c r="D54" s="41">
        <f t="shared" si="14"/>
        <v>1146171.05</v>
      </c>
      <c r="E54" s="41">
        <f t="shared" si="14"/>
        <v>898429.88</v>
      </c>
      <c r="F54" s="41">
        <f t="shared" si="14"/>
        <v>882611.06</v>
      </c>
      <c r="G54" s="41">
        <f t="shared" si="14"/>
        <v>550918.43</v>
      </c>
      <c r="H54" s="41">
        <f t="shared" si="14"/>
        <v>289005.83</v>
      </c>
      <c r="I54" s="41">
        <f>SUM(I55:I69)</f>
        <v>394516.06000000006</v>
      </c>
      <c r="J54" s="41">
        <f t="shared" si="14"/>
        <v>358998.27999999997</v>
      </c>
      <c r="K54" s="41">
        <f>SUM(K55:K68)</f>
        <v>581307.47</v>
      </c>
      <c r="L54" s="46">
        <f>SUM(B54:K54)</f>
        <v>5849063.199999999</v>
      </c>
      <c r="M54" s="40"/>
    </row>
    <row r="55" spans="1:13" ht="18.75" customHeight="1">
      <c r="A55" s="47" t="s">
        <v>51</v>
      </c>
      <c r="B55" s="48">
        <v>405302.13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405302.13</v>
      </c>
      <c r="M55" s="40"/>
    </row>
    <row r="56" spans="1:12" ht="18.75" customHeight="1">
      <c r="A56" s="47" t="s">
        <v>61</v>
      </c>
      <c r="B56" s="17">
        <v>0</v>
      </c>
      <c r="C56" s="48">
        <v>298359.85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298359.85</v>
      </c>
    </row>
    <row r="57" spans="1:12" ht="18.75" customHeight="1">
      <c r="A57" s="47" t="s">
        <v>62</v>
      </c>
      <c r="B57" s="17">
        <v>0</v>
      </c>
      <c r="C57" s="48">
        <v>43443.16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43443.16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1146171.05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1146171.05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898429.88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898429.88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882611.06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882611.06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550918.43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550918.43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289005.83</v>
      </c>
      <c r="I62" s="17">
        <v>0</v>
      </c>
      <c r="J62" s="17">
        <v>0</v>
      </c>
      <c r="K62" s="17">
        <v>0</v>
      </c>
      <c r="L62" s="46">
        <f t="shared" si="15"/>
        <v>289005.83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358998.27999999997</v>
      </c>
      <c r="K64" s="17">
        <v>0</v>
      </c>
      <c r="L64" s="46">
        <f t="shared" si="15"/>
        <v>358998.27999999997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324718.35</v>
      </c>
      <c r="L65" s="46">
        <f t="shared" si="15"/>
        <v>324718.35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256589.12</v>
      </c>
      <c r="L66" s="46">
        <f t="shared" si="15"/>
        <v>256589.12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394516.06000000006</v>
      </c>
      <c r="J69" s="52">
        <v>0</v>
      </c>
      <c r="K69" s="52">
        <v>0</v>
      </c>
      <c r="L69" s="51">
        <f>SUM(B69:K69)</f>
        <v>394516.06000000006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2020-09-15T18:51:27Z</dcterms:modified>
  <cp:category/>
  <cp:version/>
  <cp:contentType/>
  <cp:contentStatus/>
</cp:coreProperties>
</file>