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<sst xmlns="http://schemas.openxmlformats.org/spreadsheetml/2006/main" count="79" uniqueCount="78">
  <si>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</si>
  <si>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</si>
  <si>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</si>
  <si>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</si>
  <si>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</si>
  <si>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</si>
  <si>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</si>
  <si>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</si>
  <si>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</si>
  <si>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</si>
  <si>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</si>
  <si>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</si>
  <si>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</si>
  <si>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</si>
  <si>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</si>
  <si>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</si>
  <si>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</si>
  <si>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</si>
  <si>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</si>
  <si>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</si>
  <si>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</si>
  <si>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</si>
  <si>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</si>
  <si>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</si>
  <si>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</si>
  <si>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</si>
  <si>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</si>
  <si>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</si>
  <si>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</si>
  <si>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</si>
  <si>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</si>
  <si>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</si>
  <si>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</si>
  <si>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</si>
  <si>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</si>
  <si>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</si>
  <si>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</si>
  <si>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</si>
  <si>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</si>
  <si>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</si>
  <si>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</si>
  <si>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</si>
  <si>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</si>
  <si>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</si>
  <si>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</si>
  <si>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</si>
  <si>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</si>
  <si>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</si>
  <si>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</si>
  <si>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</si>
  <si>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</si>
  <si>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</si>
  <si>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</si>
  <si>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</si>
  <si>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</si>
  <si>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</si>
  <si>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</si>
  <si>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</si>
  <si>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</si>
  <si>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</si>
  <si>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</si>
  <si>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</si>
  <si>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</si>
  <si>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</si>
  <si>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</si>
  <si>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</si>
  <si>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</si>
  <si>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</si>
  <si>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</si>
  <si>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</si>
  <si>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</si>
  <si>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</si>
  <si>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</si>
  <si>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</si>
  <si>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</si>
  <si>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</si>
  <si>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06/09/20 - VENCIMENTO 14/09/20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</si>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</sst>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13986</v>
      </c>
      <c r="C7" s="10">
        <f>C8+C11</f>
        <v>21034</v>
      </c>
      <c r="D7" s="10">
        <f aca="true" t="shared" si="0" ref="D7:K7">D8+D11</f>
        <v>58597</v>
      </c>
      <c r="E7" s="10">
        <f t="shared" si="0"/>
        <v>65210</v>
      </c>
      <c r="F7" s="10">
        <f t="shared" si="0"/>
        <v>67219</v>
      </c>
      <c r="G7" s="10">
        <f t="shared" si="0"/>
        <v>25851</v>
      </c>
      <c r="H7" s="10">
        <f t="shared" si="0"/>
        <v>13144</v>
      </c>
      <c r="I7" s="10">
        <f t="shared" si="0"/>
        <v>28269</v>
      </c>
      <c r="J7" s="10">
        <f t="shared" si="0"/>
        <v>14059</v>
      </c>
      <c r="K7" s="10">
        <f t="shared" si="0"/>
        <v>49172</v>
      </c>
      <c r="L7" s="10">
        <f>SUM(B7:K7)</f>
        <v>356541</v>
      </c>
      <c r="M7" s="11"/>
    </row>
    <row r="8" spans="1:13" ht="17.25" customHeight="1">
      <c r="A8" s="12" t="s">
        <v>18</v>
      </c>
      <c r="B8" s="13">
        <f>B9+B10</f>
        <v>1410</v>
      </c>
      <c r="C8" s="13">
        <f aca="true" t="shared" si="1" ref="C8:K8">C9+C10</f>
        <v>2192</v>
      </c>
      <c r="D8" s="13">
        <f t="shared" si="1"/>
        <v>6117</v>
      </c>
      <c r="E8" s="13">
        <f t="shared" si="1"/>
        <v>6609</v>
      </c>
      <c r="F8" s="13">
        <f t="shared" si="1"/>
        <v>6979</v>
      </c>
      <c r="G8" s="13">
        <f t="shared" si="1"/>
        <v>2526</v>
      </c>
      <c r="H8" s="13">
        <f t="shared" si="1"/>
        <v>1098</v>
      </c>
      <c r="I8" s="13">
        <f t="shared" si="1"/>
        <v>2056</v>
      </c>
      <c r="J8" s="13">
        <f t="shared" si="1"/>
        <v>802</v>
      </c>
      <c r="K8" s="13">
        <f t="shared" si="1"/>
        <v>3639</v>
      </c>
      <c r="L8" s="13">
        <f>SUM(B8:K8)</f>
        <v>33428</v>
      </c>
      <c r="M8"/>
    </row>
    <row r="9" spans="1:13" ht="17.25" customHeight="1">
      <c r="A9" s="14" t="s">
        <v>19</v>
      </c>
      <c r="B9" s="15">
        <v>1410</v>
      </c>
      <c r="C9" s="15">
        <v>2192</v>
      </c>
      <c r="D9" s="15">
        <v>6117</v>
      </c>
      <c r="E9" s="15">
        <v>6609</v>
      </c>
      <c r="F9" s="15">
        <v>6979</v>
      </c>
      <c r="G9" s="15">
        <v>2526</v>
      </c>
      <c r="H9" s="15">
        <v>1098</v>
      </c>
      <c r="I9" s="15">
        <v>2056</v>
      </c>
      <c r="J9" s="15">
        <v>802</v>
      </c>
      <c r="K9" s="15">
        <v>3639</v>
      </c>
      <c r="L9" s="13">
        <f>SUM(B9:K9)</f>
        <v>33428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12576</v>
      </c>
      <c r="C11" s="15">
        <v>18842</v>
      </c>
      <c r="D11" s="15">
        <v>52480</v>
      </c>
      <c r="E11" s="15">
        <v>58601</v>
      </c>
      <c r="F11" s="15">
        <v>60240</v>
      </c>
      <c r="G11" s="15">
        <v>23325</v>
      </c>
      <c r="H11" s="15">
        <v>12046</v>
      </c>
      <c r="I11" s="15">
        <v>26213</v>
      </c>
      <c r="J11" s="15">
        <v>13257</v>
      </c>
      <c r="K11" s="15">
        <v>45533</v>
      </c>
      <c r="L11" s="13">
        <f>SUM(B11:K11)</f>
        <v>323113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1.399530871942876</v>
      </c>
      <c r="C15" s="22">
        <v>1.602989811826257</v>
      </c>
      <c r="D15" s="22">
        <v>1.652315523637564</v>
      </c>
      <c r="E15" s="22">
        <v>1.363037843180291</v>
      </c>
      <c r="F15" s="22">
        <v>1.439158647210159</v>
      </c>
      <c r="G15" s="22">
        <v>1.575623432726921</v>
      </c>
      <c r="H15" s="22">
        <v>1.729449407081811</v>
      </c>
      <c r="I15" s="22">
        <v>1.392031827523185</v>
      </c>
      <c r="J15" s="22">
        <v>1.720541932141848</v>
      </c>
      <c r="K15" s="22">
        <v>1.392054914188181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103260.04000000001</v>
      </c>
      <c r="C17" s="25">
        <f aca="true" t="shared" si="2" ref="C17:K17">C18+C19+C20+C21+C22+C23+C24</f>
        <v>96831.36</v>
      </c>
      <c r="D17" s="25">
        <f t="shared" si="2"/>
        <v>333971.48</v>
      </c>
      <c r="E17" s="25">
        <f t="shared" si="2"/>
        <v>313622.67000000004</v>
      </c>
      <c r="F17" s="25">
        <f t="shared" si="2"/>
        <v>305663.88</v>
      </c>
      <c r="G17" s="25">
        <f t="shared" si="2"/>
        <v>139929.91</v>
      </c>
      <c r="H17" s="25">
        <f t="shared" si="2"/>
        <v>87186.76000000001</v>
      </c>
      <c r="I17" s="25">
        <f t="shared" si="2"/>
        <v>122375.18000000001</v>
      </c>
      <c r="J17" s="25">
        <f t="shared" si="2"/>
        <v>83404.97</v>
      </c>
      <c r="K17" s="25">
        <f t="shared" si="2"/>
        <v>187924</v>
      </c>
      <c r="L17" s="25">
        <f>L18+L19+L20+L21+L22+L23+L24</f>
        <v>1774170.25</v>
      </c>
      <c r="M17"/>
    </row>
    <row r="18" spans="1:13" ht="17.25" customHeight="1">
      <c r="A18" s="26" t="s">
        <v>24</v>
      </c>
      <c r="B18" s="33">
        <f aca="true" t="shared" si="3" ref="B18:K18">ROUND(B13*B7,2)</f>
        <v>80507.61</v>
      </c>
      <c r="C18" s="33">
        <f t="shared" si="3"/>
        <v>65239.05</v>
      </c>
      <c r="D18" s="33">
        <f t="shared" si="3"/>
        <v>216445.6</v>
      </c>
      <c r="E18" s="33">
        <f t="shared" si="3"/>
        <v>243598.48</v>
      </c>
      <c r="F18" s="33">
        <f t="shared" si="3"/>
        <v>222279.79</v>
      </c>
      <c r="G18" s="33">
        <f t="shared" si="3"/>
        <v>93934.78</v>
      </c>
      <c r="H18" s="33">
        <f t="shared" si="3"/>
        <v>52623.32</v>
      </c>
      <c r="I18" s="33">
        <f t="shared" si="3"/>
        <v>94002.91</v>
      </c>
      <c r="J18" s="33">
        <f t="shared" si="3"/>
        <v>50336.84</v>
      </c>
      <c r="K18" s="33">
        <f t="shared" si="3"/>
        <v>143744.51</v>
      </c>
      <c r="L18" s="33">
        <f aca="true" t="shared" si="4" ref="L18:L24">SUM(B18:K18)</f>
        <v>1262712.8900000001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32165.28</v>
      </c>
      <c r="C19" s="33">
        <f t="shared" si="5"/>
        <v>39338.48</v>
      </c>
      <c r="D19" s="33">
        <f t="shared" si="5"/>
        <v>141190.82</v>
      </c>
      <c r="E19" s="33">
        <f t="shared" si="5"/>
        <v>88435.47</v>
      </c>
      <c r="F19" s="33">
        <f t="shared" si="5"/>
        <v>97616.09</v>
      </c>
      <c r="G19" s="33">
        <f t="shared" si="5"/>
        <v>54071.06</v>
      </c>
      <c r="H19" s="33">
        <f t="shared" si="5"/>
        <v>38386.05</v>
      </c>
      <c r="I19" s="33">
        <f t="shared" si="5"/>
        <v>36852.13</v>
      </c>
      <c r="J19" s="33">
        <f t="shared" si="5"/>
        <v>36269.8</v>
      </c>
      <c r="K19" s="33">
        <f t="shared" si="5"/>
        <v>56355.74</v>
      </c>
      <c r="L19" s="33">
        <f t="shared" si="4"/>
        <v>620680.92</v>
      </c>
      <c r="M19"/>
    </row>
    <row r="20" spans="1:13" ht="17.25" customHeight="1">
      <c r="A20" s="27" t="s">
        <v>26</v>
      </c>
      <c r="B20" s="33">
        <v>832.52</v>
      </c>
      <c r="C20" s="33">
        <v>3330.07</v>
      </c>
      <c r="D20" s="33">
        <v>13218.6</v>
      </c>
      <c r="E20" s="33">
        <v>11348.52</v>
      </c>
      <c r="F20" s="33">
        <v>14489.29</v>
      </c>
      <c r="G20" s="33">
        <v>8169.62</v>
      </c>
      <c r="H20" s="33">
        <v>4928.6</v>
      </c>
      <c r="I20" s="33">
        <v>4250.22</v>
      </c>
      <c r="J20" s="33">
        <v>5258</v>
      </c>
      <c r="K20" s="33">
        <v>7887.01</v>
      </c>
      <c r="L20" s="33">
        <f t="shared" si="4"/>
        <v>73712.45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-11613.36</v>
      </c>
      <c r="C24" s="33">
        <v>-11076.24</v>
      </c>
      <c r="D24" s="33">
        <v>-39619.52</v>
      </c>
      <c r="E24" s="33">
        <v>-29759.8</v>
      </c>
      <c r="F24" s="33">
        <v>-30089.28</v>
      </c>
      <c r="G24" s="33">
        <v>-16245.55</v>
      </c>
      <c r="H24" s="33">
        <v>-10119.2</v>
      </c>
      <c r="I24" s="33">
        <v>-12730.08</v>
      </c>
      <c r="J24" s="33">
        <v>-11195.65</v>
      </c>
      <c r="K24" s="33">
        <v>-20063.26</v>
      </c>
      <c r="L24" s="33">
        <f t="shared" si="4"/>
        <v>-192511.94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-46474.9</v>
      </c>
      <c r="C27" s="33">
        <f t="shared" si="6"/>
        <v>-9644.8</v>
      </c>
      <c r="D27" s="33">
        <f t="shared" si="6"/>
        <v>-26914.8</v>
      </c>
      <c r="E27" s="33">
        <f t="shared" si="6"/>
        <v>-38264.6</v>
      </c>
      <c r="F27" s="33">
        <f t="shared" si="6"/>
        <v>-30707.6</v>
      </c>
      <c r="G27" s="33">
        <f t="shared" si="6"/>
        <v>-11114.4</v>
      </c>
      <c r="H27" s="33">
        <f t="shared" si="6"/>
        <v>-20616.92</v>
      </c>
      <c r="I27" s="33">
        <f t="shared" si="6"/>
        <v>-9046.4</v>
      </c>
      <c r="J27" s="33">
        <f t="shared" si="6"/>
        <v>-3528.8</v>
      </c>
      <c r="K27" s="33">
        <f t="shared" si="6"/>
        <v>-16011.6</v>
      </c>
      <c r="L27" s="33">
        <f aca="true" t="shared" si="7" ref="L27:L33">SUM(B27:K27)</f>
        <v>-212324.82</v>
      </c>
      <c r="M27"/>
    </row>
    <row r="28" spans="1:13" ht="18.75" customHeight="1">
      <c r="A28" s="27" t="s">
        <v>30</v>
      </c>
      <c r="B28" s="33">
        <f>B29+B30+B31+B32</f>
        <v>-6204</v>
      </c>
      <c r="C28" s="33">
        <f aca="true" t="shared" si="8" ref="C28:K28">C29+C30+C31+C32</f>
        <v>-9644.8</v>
      </c>
      <c r="D28" s="33">
        <f t="shared" si="8"/>
        <v>-26914.8</v>
      </c>
      <c r="E28" s="33">
        <f t="shared" si="8"/>
        <v>-29079.6</v>
      </c>
      <c r="F28" s="33">
        <f t="shared" si="8"/>
        <v>-30707.6</v>
      </c>
      <c r="G28" s="33">
        <f t="shared" si="8"/>
        <v>-11114.4</v>
      </c>
      <c r="H28" s="33">
        <f t="shared" si="8"/>
        <v>-4831.2</v>
      </c>
      <c r="I28" s="33">
        <f t="shared" si="8"/>
        <v>-9046.4</v>
      </c>
      <c r="J28" s="33">
        <f t="shared" si="8"/>
        <v>-3528.8</v>
      </c>
      <c r="K28" s="33">
        <f t="shared" si="8"/>
        <v>-16011.6</v>
      </c>
      <c r="L28" s="33">
        <f t="shared" si="7"/>
        <v>-147083.19999999998</v>
      </c>
      <c r="M28"/>
    </row>
    <row r="29" spans="1:13" s="36" customFormat="1" ht="18.75" customHeight="1">
      <c r="A29" s="34" t="s">
        <v>58</v>
      </c>
      <c r="B29" s="33">
        <f>-ROUND((B9)*$E$3,2)</f>
        <v>-6204</v>
      </c>
      <c r="C29" s="33">
        <f aca="true" t="shared" si="9" ref="C29:K29">-ROUND((C9)*$E$3,2)</f>
        <v>-9644.8</v>
      </c>
      <c r="D29" s="33">
        <f t="shared" si="9"/>
        <v>-26914.8</v>
      </c>
      <c r="E29" s="33">
        <f t="shared" si="9"/>
        <v>-29079.6</v>
      </c>
      <c r="F29" s="33">
        <f t="shared" si="9"/>
        <v>-30707.6</v>
      </c>
      <c r="G29" s="33">
        <f t="shared" si="9"/>
        <v>-11114.4</v>
      </c>
      <c r="H29" s="33">
        <f t="shared" si="9"/>
        <v>-4831.2</v>
      </c>
      <c r="I29" s="33">
        <f t="shared" si="9"/>
        <v>-9046.4</v>
      </c>
      <c r="J29" s="33">
        <f t="shared" si="9"/>
        <v>-3528.8</v>
      </c>
      <c r="K29" s="33">
        <f t="shared" si="9"/>
        <v>-16011.6</v>
      </c>
      <c r="L29" s="33">
        <f t="shared" si="7"/>
        <v>-147083.19999999998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56785.14000000001</v>
      </c>
      <c r="C48" s="41">
        <f aca="true" t="shared" si="12" ref="C48:K48">IF(C17+C27+C40+C49&lt;0,0,C17+C27+C49)</f>
        <v>87186.56</v>
      </c>
      <c r="D48" s="41">
        <f t="shared" si="12"/>
        <v>307056.68</v>
      </c>
      <c r="E48" s="41">
        <f t="shared" si="12"/>
        <v>275358.07000000007</v>
      </c>
      <c r="F48" s="41">
        <f t="shared" si="12"/>
        <v>274956.28</v>
      </c>
      <c r="G48" s="41">
        <f t="shared" si="12"/>
        <v>128815.51000000001</v>
      </c>
      <c r="H48" s="41">
        <f t="shared" si="12"/>
        <v>66569.84000000001</v>
      </c>
      <c r="I48" s="41">
        <f t="shared" si="12"/>
        <v>113328.78000000001</v>
      </c>
      <c r="J48" s="41">
        <f t="shared" si="12"/>
        <v>79876.17</v>
      </c>
      <c r="K48" s="41">
        <f t="shared" si="12"/>
        <v>171912.4</v>
      </c>
      <c r="L48" s="42">
        <f>SUM(B48:K48)</f>
        <v>1561845.4300000002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56785.14</v>
      </c>
      <c r="C54" s="41">
        <f aca="true" t="shared" si="14" ref="C54:J54">SUM(C55:C66)</f>
        <v>87186.57</v>
      </c>
      <c r="D54" s="41">
        <f t="shared" si="14"/>
        <v>307056.68</v>
      </c>
      <c r="E54" s="41">
        <f t="shared" si="14"/>
        <v>275358.06</v>
      </c>
      <c r="F54" s="41">
        <f t="shared" si="14"/>
        <v>274956.28</v>
      </c>
      <c r="G54" s="41">
        <f t="shared" si="14"/>
        <v>128815.51</v>
      </c>
      <c r="H54" s="41">
        <f t="shared" si="14"/>
        <v>66569.84</v>
      </c>
      <c r="I54" s="41">
        <f>SUM(I55:I69)</f>
        <v>113328.78000000001</v>
      </c>
      <c r="J54" s="41">
        <f t="shared" si="14"/>
        <v>79876.17</v>
      </c>
      <c r="K54" s="41">
        <f>SUM(K55:K68)</f>
        <v>171912.39</v>
      </c>
      <c r="L54" s="46">
        <f>SUM(B54:K54)</f>
        <v>1561845.42</v>
      </c>
      <c r="M54" s="40"/>
    </row>
    <row r="55" spans="1:13" ht="18.75" customHeight="1">
      <c r="A55" s="47" t="s">
        <v>51</v>
      </c>
      <c r="B55" s="48">
        <v>56785.14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56785.14</v>
      </c>
      <c r="M55" s="40"/>
    </row>
    <row r="56" spans="1:12" ht="18.75" customHeight="1">
      <c r="A56" s="47" t="s">
        <v>61</v>
      </c>
      <c r="B56" s="17">
        <v>0</v>
      </c>
      <c r="C56" s="48">
        <v>76044.13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76044.13</v>
      </c>
    </row>
    <row r="57" spans="1:12" ht="18.75" customHeight="1">
      <c r="A57" s="47" t="s">
        <v>62</v>
      </c>
      <c r="B57" s="17">
        <v>0</v>
      </c>
      <c r="C57" s="48">
        <v>11142.44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11142.44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307056.68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307056.68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275358.06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275358.06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274956.28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274956.28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128815.51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128815.51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66569.84</v>
      </c>
      <c r="I62" s="17">
        <v>0</v>
      </c>
      <c r="J62" s="17">
        <v>0</v>
      </c>
      <c r="K62" s="17">
        <v>0</v>
      </c>
      <c r="L62" s="46">
        <f t="shared" si="15"/>
        <v>66569.84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79876.17</v>
      </c>
      <c r="K64" s="17">
        <v>0</v>
      </c>
      <c r="L64" s="46">
        <f t="shared" si="15"/>
        <v>79876.17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70501.27</v>
      </c>
      <c r="L65" s="46">
        <f t="shared" si="15"/>
        <v>70501.27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101411.12</v>
      </c>
      <c r="L66" s="46">
        <f t="shared" si="15"/>
        <v>101411.12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113328.78000000001</v>
      </c>
      <c r="J69" s="52">
        <v>0</v>
      </c>
      <c r="K69" s="52">
        <v>0</v>
      </c>
      <c r="L69" s="51">
        <f>SUM(B69:K69)</f>
        <v>113328.78000000001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2020-09-11T19:19:15Z</dcterms:modified>
  <cp:category/>
  <cp:version/>
  <cp:contentType/>
  <cp:contentStatus/>
</cp:coreProperties>
</file>