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<sst xmlns="http://schemas.openxmlformats.org/spreadsheetml/2006/main" count="79" uniqueCount="78">
  <si>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</si>
  <si>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</si>
  <si>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</si>
  <si>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</si>
  <si>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</si>
  <si>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</si>
  <si>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</si>
  <si>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</si>
  <si>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</si>
  <si>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</si>
  <si>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</si>
  <si>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</si>
  <si>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</si>
  <si>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</si>
  <si>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</si>
  <si>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</si>
  <si>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</si>
  <si>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</si>
  <si>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</si>
  <si>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</si>
  <si>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</si>
  <si>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</si>
  <si>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</si>
  <si>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</si>
  <si>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</si>
  <si>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</si>
  <si>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</si>
  <si>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</si>
  <si>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</si>
  <si>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</si>
  <si>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</si>
  <si>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</si>
  <si>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</si>
  <si>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</si>
  <si>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</si>
  <si>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</si>
  <si>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</si>
  <si>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</si>
  <si>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</si>
  <si>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</si>
  <si>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</si>
  <si>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</si>
  <si>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</si>
  <si>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</si>
  <si>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</si>
  <si>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</si>
  <si>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</si>
  <si>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</si>
  <si>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</si>
  <si>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</si>
  <si>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</si>
  <si>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</si>
  <si>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</si>
  <si>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</si>
  <si>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</si>
  <si>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</si>
  <si>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</si>
  <si>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</si>
  <si>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</si>
  <si>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</si>
  <si>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</si>
  <si>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</si>
  <si>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</si>
  <si>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</si>
  <si>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</si>
  <si>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</si>
  <si>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</si>
  <si>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</si>
  <si>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</si>
  <si>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</si>
  <si>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</si>
  <si>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</si>
  <si>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</si>
  <si>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</si>
  <si>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</si>
  <si>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</si>
  <si>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04/09/20 - VENCIMENTO 14/09/20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</si>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</sst>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56917</v>
      </c>
      <c r="C7" s="10">
        <f>C8+C11</f>
        <v>72879</v>
      </c>
      <c r="D7" s="10">
        <f aca="true" t="shared" si="0" ref="D7:K7">D8+D11</f>
        <v>204234</v>
      </c>
      <c r="E7" s="10">
        <f t="shared" si="0"/>
        <v>191715</v>
      </c>
      <c r="F7" s="10">
        <f t="shared" si="0"/>
        <v>196095</v>
      </c>
      <c r="G7" s="10">
        <f t="shared" si="0"/>
        <v>96423</v>
      </c>
      <c r="H7" s="10">
        <f t="shared" si="0"/>
        <v>47643</v>
      </c>
      <c r="I7" s="10">
        <f t="shared" si="0"/>
        <v>87827</v>
      </c>
      <c r="J7" s="10">
        <f t="shared" si="0"/>
        <v>59252</v>
      </c>
      <c r="K7" s="10">
        <f t="shared" si="0"/>
        <v>150082</v>
      </c>
      <c r="L7" s="10">
        <f>SUM(B7:K7)</f>
        <v>1163067</v>
      </c>
      <c r="M7" s="11"/>
    </row>
    <row r="8" spans="1:13" ht="17.25" customHeight="1">
      <c r="A8" s="12" t="s">
        <v>18</v>
      </c>
      <c r="B8" s="13">
        <f>B9+B10</f>
        <v>4345</v>
      </c>
      <c r="C8" s="13">
        <f aca="true" t="shared" si="1" ref="C8:K8">C9+C10</f>
        <v>5598</v>
      </c>
      <c r="D8" s="13">
        <f t="shared" si="1"/>
        <v>14859</v>
      </c>
      <c r="E8" s="13">
        <f t="shared" si="1"/>
        <v>13121</v>
      </c>
      <c r="F8" s="13">
        <f t="shared" si="1"/>
        <v>12347</v>
      </c>
      <c r="G8" s="13">
        <f t="shared" si="1"/>
        <v>7351</v>
      </c>
      <c r="H8" s="13">
        <f t="shared" si="1"/>
        <v>3152</v>
      </c>
      <c r="I8" s="13">
        <f t="shared" si="1"/>
        <v>4504</v>
      </c>
      <c r="J8" s="13">
        <f t="shared" si="1"/>
        <v>3378</v>
      </c>
      <c r="K8" s="13">
        <f t="shared" si="1"/>
        <v>9507</v>
      </c>
      <c r="L8" s="13">
        <f>SUM(B8:K8)</f>
        <v>78162</v>
      </c>
      <c r="M8"/>
    </row>
    <row r="9" spans="1:13" ht="17.25" customHeight="1">
      <c r="A9" s="14" t="s">
        <v>19</v>
      </c>
      <c r="B9" s="15">
        <v>4343</v>
      </c>
      <c r="C9" s="15">
        <v>5598</v>
      </c>
      <c r="D9" s="15">
        <v>14859</v>
      </c>
      <c r="E9" s="15">
        <v>13121</v>
      </c>
      <c r="F9" s="15">
        <v>12347</v>
      </c>
      <c r="G9" s="15">
        <v>7351</v>
      </c>
      <c r="H9" s="15">
        <v>3152</v>
      </c>
      <c r="I9" s="15">
        <v>4504</v>
      </c>
      <c r="J9" s="15">
        <v>3378</v>
      </c>
      <c r="K9" s="15">
        <v>9507</v>
      </c>
      <c r="L9" s="13">
        <f>SUM(B9:K9)</f>
        <v>78160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52572</v>
      </c>
      <c r="C11" s="15">
        <v>67281</v>
      </c>
      <c r="D11" s="15">
        <v>189375</v>
      </c>
      <c r="E11" s="15">
        <v>178594</v>
      </c>
      <c r="F11" s="15">
        <v>183748</v>
      </c>
      <c r="G11" s="15">
        <v>89072</v>
      </c>
      <c r="H11" s="15">
        <v>44491</v>
      </c>
      <c r="I11" s="15">
        <v>83323</v>
      </c>
      <c r="J11" s="15">
        <v>55874</v>
      </c>
      <c r="K11" s="15">
        <v>140575</v>
      </c>
      <c r="L11" s="13">
        <f>SUM(B11:K11)</f>
        <v>1084905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1.406070807742343</v>
      </c>
      <c r="C15" s="22">
        <v>1.622302906915804</v>
      </c>
      <c r="D15" s="22">
        <v>1.624167078916942</v>
      </c>
      <c r="E15" s="22">
        <v>1.359904401207268</v>
      </c>
      <c r="F15" s="22">
        <v>1.445597820037835</v>
      </c>
      <c r="G15" s="22">
        <v>1.658216573118411</v>
      </c>
      <c r="H15" s="22">
        <v>1.672559643249151</v>
      </c>
      <c r="I15" s="22">
        <v>1.477258259152619</v>
      </c>
      <c r="J15" s="22">
        <v>1.760323207248348</v>
      </c>
      <c r="K15" s="22">
        <v>1.429176391371568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452219.3</v>
      </c>
      <c r="C17" s="25">
        <f aca="true" t="shared" si="2" ref="C17:K17">C18+C19+C20+C21+C22+C23+C24</f>
        <v>360931.86000000004</v>
      </c>
      <c r="D17" s="25">
        <f t="shared" si="2"/>
        <v>1206728.3900000001</v>
      </c>
      <c r="E17" s="25">
        <f t="shared" si="2"/>
        <v>960371.79</v>
      </c>
      <c r="F17" s="25">
        <f t="shared" si="2"/>
        <v>932958.1000000001</v>
      </c>
      <c r="G17" s="25">
        <f t="shared" si="2"/>
        <v>581343.48</v>
      </c>
      <c r="H17" s="25">
        <f t="shared" si="2"/>
        <v>317725.94</v>
      </c>
      <c r="I17" s="25">
        <f t="shared" si="2"/>
        <v>423338.86</v>
      </c>
      <c r="J17" s="25">
        <f t="shared" si="2"/>
        <v>374052.56</v>
      </c>
      <c r="K17" s="25">
        <f t="shared" si="2"/>
        <v>620865.0700000001</v>
      </c>
      <c r="L17" s="25">
        <f>L18+L19+L20+L21+L22+L23+L24</f>
        <v>6230535.349999999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327631.33</v>
      </c>
      <c r="C18" s="33">
        <f t="shared" si="3"/>
        <v>226041.51</v>
      </c>
      <c r="D18" s="33">
        <f t="shared" si="3"/>
        <v>754399.55</v>
      </c>
      <c r="E18" s="33">
        <f t="shared" si="3"/>
        <v>716170.55</v>
      </c>
      <c r="F18" s="33">
        <f t="shared" si="3"/>
        <v>648446.95</v>
      </c>
      <c r="G18" s="33">
        <f t="shared" si="3"/>
        <v>350372.26</v>
      </c>
      <c r="H18" s="33">
        <f t="shared" si="3"/>
        <v>190743.51</v>
      </c>
      <c r="I18" s="33">
        <f t="shared" si="3"/>
        <v>292051.12</v>
      </c>
      <c r="J18" s="33">
        <f t="shared" si="3"/>
        <v>212145.86</v>
      </c>
      <c r="K18" s="33">
        <f t="shared" si="3"/>
        <v>438734.71</v>
      </c>
      <c r="L18" s="33">
        <f aca="true" t="shared" si="4" ref="L18:L24">SUM(B18:K18)</f>
        <v>4156737.35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133041.52</v>
      </c>
      <c r="C19" s="33">
        <f t="shared" si="5"/>
        <v>140666.29</v>
      </c>
      <c r="D19" s="33">
        <f t="shared" si="5"/>
        <v>470871.36</v>
      </c>
      <c r="E19" s="33">
        <f t="shared" si="5"/>
        <v>257752.93</v>
      </c>
      <c r="F19" s="33">
        <f t="shared" si="5"/>
        <v>288946.55</v>
      </c>
      <c r="G19" s="33">
        <f t="shared" si="5"/>
        <v>230620.83</v>
      </c>
      <c r="H19" s="33">
        <f t="shared" si="5"/>
        <v>128286.39</v>
      </c>
      <c r="I19" s="33">
        <f t="shared" si="5"/>
        <v>139383.81</v>
      </c>
      <c r="J19" s="33">
        <f t="shared" si="5"/>
        <v>161299.42</v>
      </c>
      <c r="K19" s="33">
        <f t="shared" si="5"/>
        <v>188294.58</v>
      </c>
      <c r="L19" s="33">
        <f t="shared" si="4"/>
        <v>2139163.6799999997</v>
      </c>
      <c r="M19"/>
    </row>
    <row r="20" spans="1:13" ht="17.25" customHeight="1">
      <c r="A20" s="27" t="s">
        <v>26</v>
      </c>
      <c r="B20" s="33">
        <v>1899.87</v>
      </c>
      <c r="C20" s="33">
        <v>5301.82</v>
      </c>
      <c r="D20" s="33">
        <v>18341.02</v>
      </c>
      <c r="E20" s="33">
        <v>16212.17</v>
      </c>
      <c r="F20" s="33">
        <v>24290.05</v>
      </c>
      <c r="G20" s="33">
        <v>16607.09</v>
      </c>
      <c r="H20" s="33">
        <v>7447.25</v>
      </c>
      <c r="I20" s="33">
        <v>4644.57</v>
      </c>
      <c r="J20" s="33">
        <v>9070.05</v>
      </c>
      <c r="K20" s="33">
        <v>13907.38</v>
      </c>
      <c r="L20" s="33">
        <f t="shared" si="4"/>
        <v>117721.27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 t="shared" si="4"/>
        <v>9575.93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-240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-240</v>
      </c>
      <c r="M23"/>
    </row>
    <row r="24" spans="1:13" ht="17.25" customHeight="1">
      <c r="A24" s="27" t="s">
        <v>74</v>
      </c>
      <c r="B24" s="33">
        <v>-11481.41</v>
      </c>
      <c r="C24" s="33">
        <v>-11077.76</v>
      </c>
      <c r="D24" s="33">
        <v>-39619.52</v>
      </c>
      <c r="E24" s="33">
        <v>-29763.86</v>
      </c>
      <c r="F24" s="33">
        <v>-30093.44</v>
      </c>
      <c r="G24" s="33">
        <v>-16256.7</v>
      </c>
      <c r="H24" s="33">
        <v>-10119.2</v>
      </c>
      <c r="I24" s="33">
        <v>-12740.64</v>
      </c>
      <c r="J24" s="33">
        <v>-11198.75</v>
      </c>
      <c r="K24" s="33">
        <v>-20071.6</v>
      </c>
      <c r="L24" s="33">
        <f t="shared" si="4"/>
        <v>-192422.88000000003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-59380.100000000006</v>
      </c>
      <c r="C27" s="33">
        <f t="shared" si="6"/>
        <v>-24631.2</v>
      </c>
      <c r="D27" s="33">
        <f t="shared" si="6"/>
        <v>-65379.6</v>
      </c>
      <c r="E27" s="33">
        <f t="shared" si="6"/>
        <v>-66917.4</v>
      </c>
      <c r="F27" s="33">
        <f t="shared" si="6"/>
        <v>-54326.8</v>
      </c>
      <c r="G27" s="33">
        <f t="shared" si="6"/>
        <v>-519344.4</v>
      </c>
      <c r="H27" s="33">
        <f t="shared" si="6"/>
        <v>-29654.519999999997</v>
      </c>
      <c r="I27" s="33">
        <f t="shared" si="6"/>
        <v>-27156.809999999998</v>
      </c>
      <c r="J27" s="33">
        <f t="shared" si="6"/>
        <v>-14863.2</v>
      </c>
      <c r="K27" s="33">
        <f t="shared" si="6"/>
        <v>-41830.8</v>
      </c>
      <c r="L27" s="33">
        <f aca="true" t="shared" si="7" ref="L27:L33">SUM(B27:K27)</f>
        <v>-903484.8300000001</v>
      </c>
      <c r="M27"/>
    </row>
    <row r="28" spans="1:13" ht="18.75" customHeight="1">
      <c r="A28" s="27" t="s">
        <v>30</v>
      </c>
      <c r="B28" s="33">
        <f>B29+B30+B31+B32</f>
        <v>-19109.2</v>
      </c>
      <c r="C28" s="33">
        <f aca="true" t="shared" si="8" ref="C28:K28">C29+C30+C31+C32</f>
        <v>-24631.2</v>
      </c>
      <c r="D28" s="33">
        <f t="shared" si="8"/>
        <v>-65379.6</v>
      </c>
      <c r="E28" s="33">
        <f t="shared" si="8"/>
        <v>-57732.4</v>
      </c>
      <c r="F28" s="33">
        <f t="shared" si="8"/>
        <v>-54326.8</v>
      </c>
      <c r="G28" s="33">
        <f t="shared" si="8"/>
        <v>-32344.4</v>
      </c>
      <c r="H28" s="33">
        <f t="shared" si="8"/>
        <v>-13868.8</v>
      </c>
      <c r="I28" s="33">
        <f t="shared" si="8"/>
        <v>-27156.809999999998</v>
      </c>
      <c r="J28" s="33">
        <f t="shared" si="8"/>
        <v>-14863.2</v>
      </c>
      <c r="K28" s="33">
        <f t="shared" si="8"/>
        <v>-41830.8</v>
      </c>
      <c r="L28" s="33">
        <f t="shared" si="7"/>
        <v>-351243.21</v>
      </c>
      <c r="M28"/>
    </row>
    <row r="29" spans="1:13" s="36" customFormat="1" ht="18.75" customHeight="1">
      <c r="A29" s="34" t="s">
        <v>58</v>
      </c>
      <c r="B29" s="33">
        <f>-ROUND((B9)*$E$3,2)</f>
        <v>-19109.2</v>
      </c>
      <c r="C29" s="33">
        <f aca="true" t="shared" si="9" ref="C29:K29">-ROUND((C9)*$E$3,2)</f>
        <v>-24631.2</v>
      </c>
      <c r="D29" s="33">
        <f t="shared" si="9"/>
        <v>-65379.6</v>
      </c>
      <c r="E29" s="33">
        <f t="shared" si="9"/>
        <v>-57732.4</v>
      </c>
      <c r="F29" s="33">
        <f t="shared" si="9"/>
        <v>-54326.8</v>
      </c>
      <c r="G29" s="33">
        <f t="shared" si="9"/>
        <v>-32344.4</v>
      </c>
      <c r="H29" s="33">
        <f t="shared" si="9"/>
        <v>-13868.8</v>
      </c>
      <c r="I29" s="33">
        <f t="shared" si="9"/>
        <v>-19817.6</v>
      </c>
      <c r="J29" s="33">
        <f t="shared" si="9"/>
        <v>-14863.2</v>
      </c>
      <c r="K29" s="33">
        <f t="shared" si="9"/>
        <v>-41830.8</v>
      </c>
      <c r="L29" s="33">
        <f t="shared" si="7"/>
        <v>-343904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-5.63</v>
      </c>
      <c r="J31" s="17">
        <v>0</v>
      </c>
      <c r="K31" s="17">
        <v>0</v>
      </c>
      <c r="L31" s="33">
        <f t="shared" si="7"/>
        <v>-5.63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-7333.58</v>
      </c>
      <c r="J32" s="17">
        <v>0</v>
      </c>
      <c r="K32" s="17">
        <v>0</v>
      </c>
      <c r="L32" s="33">
        <f t="shared" si="7"/>
        <v>-7333.58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-40270.9</v>
      </c>
      <c r="C33" s="38">
        <f t="shared" si="10"/>
        <v>0</v>
      </c>
      <c r="D33" s="38">
        <f t="shared" si="10"/>
        <v>0</v>
      </c>
      <c r="E33" s="38">
        <f t="shared" si="10"/>
        <v>-9185</v>
      </c>
      <c r="F33" s="38">
        <f t="shared" si="10"/>
        <v>0</v>
      </c>
      <c r="G33" s="38">
        <f t="shared" si="10"/>
        <v>-487000</v>
      </c>
      <c r="H33" s="38">
        <f t="shared" si="10"/>
        <v>-15785.72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-552241.62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-40270.9</v>
      </c>
      <c r="C35" s="17">
        <v>0</v>
      </c>
      <c r="D35" s="17">
        <v>0</v>
      </c>
      <c r="E35" s="33">
        <v>-9185</v>
      </c>
      <c r="F35" s="28">
        <v>0</v>
      </c>
      <c r="G35" s="28">
        <v>0</v>
      </c>
      <c r="H35" s="33">
        <v>-15785.72</v>
      </c>
      <c r="I35" s="17">
        <v>0</v>
      </c>
      <c r="J35" s="28">
        <v>0</v>
      </c>
      <c r="K35" s="17">
        <v>0</v>
      </c>
      <c r="L35" s="33">
        <f>SUM(B35:K35)</f>
        <v>-65241.62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433000</v>
      </c>
      <c r="H42" s="17">
        <v>0</v>
      </c>
      <c r="I42" s="17">
        <v>0</v>
      </c>
      <c r="J42" s="17">
        <v>0</v>
      </c>
      <c r="K42" s="17">
        <v>0</v>
      </c>
      <c r="L42" s="33">
        <f t="shared" si="11"/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-920000</v>
      </c>
      <c r="H43" s="17">
        <v>0</v>
      </c>
      <c r="I43" s="17">
        <v>0</v>
      </c>
      <c r="J43" s="17">
        <v>0</v>
      </c>
      <c r="K43" s="17">
        <v>0</v>
      </c>
      <c r="L43" s="33">
        <f t="shared" si="11"/>
        <v>-920000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392839.19999999995</v>
      </c>
      <c r="C48" s="41">
        <f aca="true" t="shared" si="12" ref="C48:K48">IF(C17+C27+C40+C49&lt;0,0,C17+C27+C49)</f>
        <v>336300.66000000003</v>
      </c>
      <c r="D48" s="41">
        <f t="shared" si="12"/>
        <v>1141348.79</v>
      </c>
      <c r="E48" s="41">
        <f t="shared" si="12"/>
        <v>893454.39</v>
      </c>
      <c r="F48" s="41">
        <f t="shared" si="12"/>
        <v>878631.3</v>
      </c>
      <c r="G48" s="41">
        <f t="shared" si="12"/>
        <v>61999.07999999996</v>
      </c>
      <c r="H48" s="41">
        <f t="shared" si="12"/>
        <v>288071.42</v>
      </c>
      <c r="I48" s="41">
        <f t="shared" si="12"/>
        <v>396182.05</v>
      </c>
      <c r="J48" s="41">
        <f t="shared" si="12"/>
        <v>359189.36</v>
      </c>
      <c r="K48" s="41">
        <f t="shared" si="12"/>
        <v>579034.27</v>
      </c>
      <c r="L48" s="42">
        <f>SUM(B48:K48)</f>
        <v>5327050.52</v>
      </c>
      <c r="M48" s="53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392839.19</v>
      </c>
      <c r="C54" s="41">
        <f aca="true" t="shared" si="14" ref="C54:J54">SUM(C55:C66)</f>
        <v>336300.66</v>
      </c>
      <c r="D54" s="41">
        <f t="shared" si="14"/>
        <v>1141348.79</v>
      </c>
      <c r="E54" s="41">
        <f t="shared" si="14"/>
        <v>893454.4</v>
      </c>
      <c r="F54" s="41">
        <f t="shared" si="14"/>
        <v>878631.29</v>
      </c>
      <c r="G54" s="41">
        <f t="shared" si="14"/>
        <v>61999.07</v>
      </c>
      <c r="H54" s="41">
        <f t="shared" si="14"/>
        <v>288071.43</v>
      </c>
      <c r="I54" s="41">
        <f>SUM(I55:I69)</f>
        <v>396182.05</v>
      </c>
      <c r="J54" s="41">
        <f t="shared" si="14"/>
        <v>359189.36</v>
      </c>
      <c r="K54" s="41">
        <f>SUM(K55:K68)</f>
        <v>579034.27</v>
      </c>
      <c r="L54" s="46">
        <f>SUM(B54:K54)</f>
        <v>5327050.51</v>
      </c>
      <c r="M54" s="40"/>
    </row>
    <row r="55" spans="1:13" ht="18.75" customHeight="1">
      <c r="A55" s="47" t="s">
        <v>51</v>
      </c>
      <c r="B55" s="48">
        <v>392839.19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392839.19</v>
      </c>
      <c r="M55" s="40"/>
    </row>
    <row r="56" spans="1:12" ht="18.75" customHeight="1">
      <c r="A56" s="47" t="s">
        <v>61</v>
      </c>
      <c r="B56" s="17">
        <v>0</v>
      </c>
      <c r="C56" s="48">
        <v>293657.74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293657.74</v>
      </c>
    </row>
    <row r="57" spans="1:12" ht="18.75" customHeight="1">
      <c r="A57" s="47" t="s">
        <v>62</v>
      </c>
      <c r="B57" s="17">
        <v>0</v>
      </c>
      <c r="C57" s="48">
        <v>42642.92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42642.92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1141348.79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1141348.79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893454.4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893454.4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878631.29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878631.29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61999.07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61999.07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288071.43</v>
      </c>
      <c r="I62" s="17">
        <v>0</v>
      </c>
      <c r="J62" s="17">
        <v>0</v>
      </c>
      <c r="K62" s="17">
        <v>0</v>
      </c>
      <c r="L62" s="46">
        <f t="shared" si="15"/>
        <v>288071.43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359189.36</v>
      </c>
      <c r="K64" s="17">
        <v>0</v>
      </c>
      <c r="L64" s="46">
        <f t="shared" si="15"/>
        <v>359189.36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322174.67</v>
      </c>
      <c r="L65" s="46">
        <f t="shared" si="15"/>
        <v>322174.67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256859.6</v>
      </c>
      <c r="L66" s="46">
        <f t="shared" si="15"/>
        <v>256859.6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396182.05</v>
      </c>
      <c r="J69" s="52">
        <v>0</v>
      </c>
      <c r="K69" s="52">
        <v>0</v>
      </c>
      <c r="L69" s="51">
        <f>SUM(B69:K69)</f>
        <v>396182.05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2020-09-11T19:17:06Z</dcterms:modified>
  <cp:category/>
  <cp:version/>
  <cp:contentType/>
  <cp:contentStatus/>
</cp:coreProperties>
</file>