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<sst xmlns="http://schemas.openxmlformats.org/spreadsheetml/2006/main" count="79" uniqueCount="78">
  <si>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</si>
  <si>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</si>
  <si>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</si>
  <si>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</si>
  <si>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</si>
  <si>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</si>
  <si>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</si>
  <si>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</si>
  <si>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</si>
  <si>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</si>
  <si>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</si>
  <si>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</si>
  <si>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</si>
  <si>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</si>
  <si>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</si>
  <si>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</si>
  <si>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</si>
  <si>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</si>
  <si>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</si>
  <si>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</si>
  <si>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</si>
  <si>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</si>
  <si>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</si>
  <si>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</si>
  <si>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</si>
  <si>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</si>
  <si>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</si>
  <si>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</si>
  <si>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</si>
  <si>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</si>
  <si>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</si>
  <si>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</si>
  <si>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</si>
  <si>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</si>
  <si>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</si>
  <si>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</si>
  <si>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</si>
  <si>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</si>
  <si>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</si>
  <si>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</si>
  <si>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</si>
  <si>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</si>
  <si>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</si>
  <si>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</si>
  <si>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</si>
  <si>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</si>
  <si>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</si>
  <si>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</si>
  <si>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</si>
  <si>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</si>
  <si>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</si>
  <si>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</si>
  <si>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</si>
  <si>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</si>
  <si>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</si>
  <si>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</si>
  <si>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</si>
  <si>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</si>
  <si>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</si>
  <si>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</si>
  <si>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</si>
  <si>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</si>
  <si>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</si>
  <si>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</si>
  <si>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</si>
  <si>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</si>
  <si>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</si>
  <si>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</si>
  <si>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</si>
  <si>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</si>
  <si>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</si>
  <si>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</si>
  <si>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</si>
  <si>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</si>
  <si>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</si>
  <si>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</si>
  <si>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02/09/20 - VENCIMENTO 10/09/20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</si>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</sst>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44" fontId="33" fillId="0" borderId="14" xfId="46" applyFont="1" applyFill="1" applyBorder="1" applyAlignment="1">
      <alignment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60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55886</v>
      </c>
      <c r="C7" s="10">
        <f>C8+C11</f>
        <v>74049</v>
      </c>
      <c r="D7" s="10">
        <f aca="true" t="shared" si="0" ref="D7:K7">D8+D11</f>
        <v>201063</v>
      </c>
      <c r="E7" s="10">
        <f t="shared" si="0"/>
        <v>189569</v>
      </c>
      <c r="F7" s="10">
        <f t="shared" si="0"/>
        <v>193569</v>
      </c>
      <c r="G7" s="10">
        <f t="shared" si="0"/>
        <v>95121</v>
      </c>
      <c r="H7" s="10">
        <f t="shared" si="0"/>
        <v>46897</v>
      </c>
      <c r="I7" s="10">
        <f t="shared" si="0"/>
        <v>85519</v>
      </c>
      <c r="J7" s="10">
        <f t="shared" si="0"/>
        <v>59129</v>
      </c>
      <c r="K7" s="10">
        <f t="shared" si="0"/>
        <v>147628</v>
      </c>
      <c r="L7" s="10">
        <f>SUM(B7:K7)</f>
        <v>1148430</v>
      </c>
      <c r="M7" s="11"/>
    </row>
    <row r="8" spans="1:13" ht="17.25" customHeight="1">
      <c r="A8" s="12" t="s">
        <v>18</v>
      </c>
      <c r="B8" s="13">
        <f>B9+B10</f>
        <v>3755</v>
      </c>
      <c r="C8" s="13">
        <f aca="true" t="shared" si="1" ref="C8:K8">C9+C10</f>
        <v>5097</v>
      </c>
      <c r="D8" s="13">
        <f t="shared" si="1"/>
        <v>13362</v>
      </c>
      <c r="E8" s="13">
        <f t="shared" si="1"/>
        <v>11890</v>
      </c>
      <c r="F8" s="13">
        <f t="shared" si="1"/>
        <v>11095</v>
      </c>
      <c r="G8" s="13">
        <f t="shared" si="1"/>
        <v>6737</v>
      </c>
      <c r="H8" s="13">
        <f t="shared" si="1"/>
        <v>2767</v>
      </c>
      <c r="I8" s="13">
        <f t="shared" si="1"/>
        <v>4028</v>
      </c>
      <c r="J8" s="13">
        <f t="shared" si="1"/>
        <v>3129</v>
      </c>
      <c r="K8" s="13">
        <f t="shared" si="1"/>
        <v>8438</v>
      </c>
      <c r="L8" s="13">
        <f>SUM(B8:K8)</f>
        <v>70298</v>
      </c>
      <c r="M8"/>
    </row>
    <row r="9" spans="1:13" ht="17.25" customHeight="1">
      <c r="A9" s="14" t="s">
        <v>19</v>
      </c>
      <c r="B9" s="15">
        <v>3755</v>
      </c>
      <c r="C9" s="15">
        <v>5097</v>
      </c>
      <c r="D9" s="15">
        <v>13362</v>
      </c>
      <c r="E9" s="15">
        <v>11890</v>
      </c>
      <c r="F9" s="15">
        <v>11095</v>
      </c>
      <c r="G9" s="15">
        <v>6737</v>
      </c>
      <c r="H9" s="15">
        <v>2767</v>
      </c>
      <c r="I9" s="15">
        <v>4028</v>
      </c>
      <c r="J9" s="15">
        <v>3129</v>
      </c>
      <c r="K9" s="15">
        <v>8438</v>
      </c>
      <c r="L9" s="13">
        <f>SUM(B9:K9)</f>
        <v>70298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0</v>
      </c>
      <c r="M10"/>
    </row>
    <row r="11" spans="1:13" ht="17.25" customHeight="1">
      <c r="A11" s="12" t="s">
        <v>21</v>
      </c>
      <c r="B11" s="15">
        <v>52131</v>
      </c>
      <c r="C11" s="15">
        <v>68952</v>
      </c>
      <c r="D11" s="15">
        <v>187701</v>
      </c>
      <c r="E11" s="15">
        <v>177679</v>
      </c>
      <c r="F11" s="15">
        <v>182474</v>
      </c>
      <c r="G11" s="15">
        <v>88384</v>
      </c>
      <c r="H11" s="15">
        <v>44130</v>
      </c>
      <c r="I11" s="15">
        <v>81491</v>
      </c>
      <c r="J11" s="15">
        <v>56000</v>
      </c>
      <c r="K11" s="15">
        <v>139190</v>
      </c>
      <c r="L11" s="13">
        <f>SUM(B11:K11)</f>
        <v>1078132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1.456737733989832</v>
      </c>
      <c r="C15" s="22">
        <v>1.609919079551771</v>
      </c>
      <c r="D15" s="22">
        <v>1.657877086207009</v>
      </c>
      <c r="E15" s="22">
        <v>1.381563774519324</v>
      </c>
      <c r="F15" s="22">
        <v>1.472351818035851</v>
      </c>
      <c r="G15" s="22">
        <v>1.682262160852205</v>
      </c>
      <c r="H15" s="22">
        <v>1.704087383511724</v>
      </c>
      <c r="I15" s="22">
        <v>1.517553864794311</v>
      </c>
      <c r="J15" s="22">
        <v>1.749593865385006</v>
      </c>
      <c r="K15" s="22">
        <v>1.460889878891431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460533.98000000004</v>
      </c>
      <c r="C17" s="25">
        <f aca="true" t="shared" si="2" ref="C17:K17">C18+C19+C20+C21+C22+C23+C24</f>
        <v>363974.79</v>
      </c>
      <c r="D17" s="25">
        <f t="shared" si="2"/>
        <v>1212696.6099999999</v>
      </c>
      <c r="E17" s="25">
        <f t="shared" si="2"/>
        <v>965202.52</v>
      </c>
      <c r="F17" s="25">
        <f t="shared" si="2"/>
        <v>937964.3</v>
      </c>
      <c r="G17" s="25">
        <f t="shared" si="2"/>
        <v>581906.61</v>
      </c>
      <c r="H17" s="25">
        <f t="shared" si="2"/>
        <v>318566.88999999996</v>
      </c>
      <c r="I17" s="25">
        <f t="shared" si="2"/>
        <v>423547.96</v>
      </c>
      <c r="J17" s="25">
        <f t="shared" si="2"/>
        <v>371005.86999999994</v>
      </c>
      <c r="K17" s="25">
        <f t="shared" si="2"/>
        <v>624254.96</v>
      </c>
      <c r="L17" s="25">
        <f>L18+L19+L20+L21+L22+L23+L24</f>
        <v>6259654.49</v>
      </c>
      <c r="M17"/>
    </row>
    <row r="18" spans="1:13" ht="17.25" customHeight="1">
      <c r="A18" s="26" t="s">
        <v>24</v>
      </c>
      <c r="B18" s="33">
        <f aca="true" t="shared" si="3" ref="B18:K18">ROUND(B13*B7,2)</f>
        <v>321696.58</v>
      </c>
      <c r="C18" s="33">
        <f t="shared" si="3"/>
        <v>229670.38</v>
      </c>
      <c r="D18" s="33">
        <f t="shared" si="3"/>
        <v>742686.51</v>
      </c>
      <c r="E18" s="33">
        <f t="shared" si="3"/>
        <v>708153.96</v>
      </c>
      <c r="F18" s="33">
        <f t="shared" si="3"/>
        <v>640093.97</v>
      </c>
      <c r="G18" s="33">
        <f t="shared" si="3"/>
        <v>345641.18</v>
      </c>
      <c r="H18" s="33">
        <f t="shared" si="3"/>
        <v>187756.83</v>
      </c>
      <c r="I18" s="33">
        <f t="shared" si="3"/>
        <v>284376.33</v>
      </c>
      <c r="J18" s="33">
        <f t="shared" si="3"/>
        <v>211705.47</v>
      </c>
      <c r="K18" s="33">
        <f t="shared" si="3"/>
        <v>431560.93</v>
      </c>
      <c r="L18" s="33">
        <f aca="true" t="shared" si="4" ref="L18:L24">SUM(B18:K18)</f>
        <v>4103342.1400000006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146930.97</v>
      </c>
      <c r="C19" s="33">
        <f t="shared" si="5"/>
        <v>140080.35</v>
      </c>
      <c r="D19" s="33">
        <f t="shared" si="5"/>
        <v>488596.44</v>
      </c>
      <c r="E19" s="33">
        <f t="shared" si="5"/>
        <v>270205.9</v>
      </c>
      <c r="F19" s="33">
        <f t="shared" si="5"/>
        <v>302349.55</v>
      </c>
      <c r="G19" s="33">
        <f t="shared" si="5"/>
        <v>235817.9</v>
      </c>
      <c r="H19" s="33">
        <f t="shared" si="5"/>
        <v>132197.22</v>
      </c>
      <c r="I19" s="33">
        <f t="shared" si="5"/>
        <v>147180.07</v>
      </c>
      <c r="J19" s="33">
        <f t="shared" si="5"/>
        <v>158693.12</v>
      </c>
      <c r="K19" s="33">
        <f t="shared" si="5"/>
        <v>198902.06</v>
      </c>
      <c r="L19" s="33">
        <f t="shared" si="4"/>
        <v>2220953.58</v>
      </c>
      <c r="M19"/>
    </row>
    <row r="20" spans="1:13" ht="17.25" customHeight="1">
      <c r="A20" s="27" t="s">
        <v>26</v>
      </c>
      <c r="B20" s="33">
        <v>2164.52</v>
      </c>
      <c r="C20" s="33">
        <v>5301.82</v>
      </c>
      <c r="D20" s="33">
        <v>18297.2</v>
      </c>
      <c r="E20" s="33">
        <v>16606.52</v>
      </c>
      <c r="F20" s="33">
        <v>24246.23</v>
      </c>
      <c r="G20" s="33">
        <v>16704.23</v>
      </c>
      <c r="H20" s="33">
        <v>7364.05</v>
      </c>
      <c r="I20" s="33">
        <v>4732.2</v>
      </c>
      <c r="J20" s="33">
        <v>9070.05</v>
      </c>
      <c r="K20" s="33">
        <v>13863.57</v>
      </c>
      <c r="L20" s="33">
        <f t="shared" si="4"/>
        <v>118350.38999999998</v>
      </c>
      <c r="M20"/>
    </row>
    <row r="21" spans="1:13" ht="17.25" customHeight="1">
      <c r="A21" s="27" t="s">
        <v>27</v>
      </c>
      <c r="B21" s="33">
        <v>1367.99</v>
      </c>
      <c r="C21" s="29">
        <v>0</v>
      </c>
      <c r="D21" s="29">
        <v>2735.98</v>
      </c>
      <c r="E21" s="29">
        <v>0</v>
      </c>
      <c r="F21" s="33">
        <v>1367.99</v>
      </c>
      <c r="G21" s="29">
        <v>0</v>
      </c>
      <c r="H21" s="33">
        <v>1367.99</v>
      </c>
      <c r="I21" s="29">
        <v>0</v>
      </c>
      <c r="J21" s="29">
        <v>2735.98</v>
      </c>
      <c r="K21" s="29">
        <v>0</v>
      </c>
      <c r="L21" s="33">
        <f t="shared" si="4"/>
        <v>9575.93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0</v>
      </c>
      <c r="M23"/>
    </row>
    <row r="24" spans="1:13" ht="17.25" customHeight="1">
      <c r="A24" s="27" t="s">
        <v>74</v>
      </c>
      <c r="B24" s="33">
        <v>-11626.08</v>
      </c>
      <c r="C24" s="33">
        <v>-11077.76</v>
      </c>
      <c r="D24" s="33">
        <v>-39619.52</v>
      </c>
      <c r="E24" s="33">
        <v>-29763.86</v>
      </c>
      <c r="F24" s="33">
        <v>-30093.44</v>
      </c>
      <c r="G24" s="33">
        <v>-16256.7</v>
      </c>
      <c r="H24" s="33">
        <v>-10119.2</v>
      </c>
      <c r="I24" s="33">
        <v>-12740.64</v>
      </c>
      <c r="J24" s="33">
        <v>-11198.75</v>
      </c>
      <c r="K24" s="33">
        <v>-20071.6</v>
      </c>
      <c r="L24" s="33">
        <f t="shared" si="4"/>
        <v>-192567.55000000002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-56792.9</v>
      </c>
      <c r="C27" s="33">
        <f t="shared" si="6"/>
        <v>-22426.8</v>
      </c>
      <c r="D27" s="33">
        <f t="shared" si="6"/>
        <v>-58792.8</v>
      </c>
      <c r="E27" s="33">
        <f t="shared" si="6"/>
        <v>-61501</v>
      </c>
      <c r="F27" s="33">
        <f t="shared" si="6"/>
        <v>-48818</v>
      </c>
      <c r="G27" s="33">
        <f t="shared" si="6"/>
        <v>-29642.8</v>
      </c>
      <c r="H27" s="33">
        <f t="shared" si="6"/>
        <v>-27960.519999999997</v>
      </c>
      <c r="I27" s="33">
        <f t="shared" si="6"/>
        <v>-31563.93</v>
      </c>
      <c r="J27" s="33">
        <f t="shared" si="6"/>
        <v>-13767.6</v>
      </c>
      <c r="K27" s="33">
        <f t="shared" si="6"/>
        <v>-37127.2</v>
      </c>
      <c r="L27" s="33">
        <f aca="true" t="shared" si="7" ref="L27:L33">SUM(B27:K27)</f>
        <v>-388393.55</v>
      </c>
      <c r="M27"/>
    </row>
    <row r="28" spans="1:13" ht="18.75" customHeight="1">
      <c r="A28" s="27" t="s">
        <v>30</v>
      </c>
      <c r="B28" s="33">
        <f>B29+B30+B31+B32</f>
        <v>-16522</v>
      </c>
      <c r="C28" s="33">
        <f aca="true" t="shared" si="8" ref="C28:K28">C29+C30+C31+C32</f>
        <v>-22426.8</v>
      </c>
      <c r="D28" s="33">
        <f t="shared" si="8"/>
        <v>-58792.8</v>
      </c>
      <c r="E28" s="33">
        <f t="shared" si="8"/>
        <v>-52316</v>
      </c>
      <c r="F28" s="33">
        <f t="shared" si="8"/>
        <v>-48818</v>
      </c>
      <c r="G28" s="33">
        <f t="shared" si="8"/>
        <v>-29642.8</v>
      </c>
      <c r="H28" s="33">
        <f t="shared" si="8"/>
        <v>-12174.8</v>
      </c>
      <c r="I28" s="33">
        <f t="shared" si="8"/>
        <v>-31563.93</v>
      </c>
      <c r="J28" s="33">
        <f t="shared" si="8"/>
        <v>-13767.6</v>
      </c>
      <c r="K28" s="33">
        <f t="shared" si="8"/>
        <v>-37127.2</v>
      </c>
      <c r="L28" s="33">
        <f t="shared" si="7"/>
        <v>-323151.93</v>
      </c>
      <c r="M28"/>
    </row>
    <row r="29" spans="1:13" s="36" customFormat="1" ht="18.75" customHeight="1">
      <c r="A29" s="34" t="s">
        <v>58</v>
      </c>
      <c r="B29" s="33">
        <f>-ROUND((B9)*$E$3,2)</f>
        <v>-16522</v>
      </c>
      <c r="C29" s="33">
        <f aca="true" t="shared" si="9" ref="C29:K29">-ROUND((C9)*$E$3,2)</f>
        <v>-22426.8</v>
      </c>
      <c r="D29" s="33">
        <f t="shared" si="9"/>
        <v>-58792.8</v>
      </c>
      <c r="E29" s="33">
        <f t="shared" si="9"/>
        <v>-52316</v>
      </c>
      <c r="F29" s="33">
        <f t="shared" si="9"/>
        <v>-48818</v>
      </c>
      <c r="G29" s="33">
        <f t="shared" si="9"/>
        <v>-29642.8</v>
      </c>
      <c r="H29" s="33">
        <f t="shared" si="9"/>
        <v>-12174.8</v>
      </c>
      <c r="I29" s="33">
        <f t="shared" si="9"/>
        <v>-17723.2</v>
      </c>
      <c r="J29" s="33">
        <f t="shared" si="9"/>
        <v>-13767.6</v>
      </c>
      <c r="K29" s="33">
        <f t="shared" si="9"/>
        <v>-37127.2</v>
      </c>
      <c r="L29" s="33">
        <f t="shared" si="7"/>
        <v>-309311.2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-11.26</v>
      </c>
      <c r="J31" s="17">
        <v>0</v>
      </c>
      <c r="K31" s="17">
        <v>0</v>
      </c>
      <c r="L31" s="33">
        <f t="shared" si="7"/>
        <v>-11.26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-13829.47</v>
      </c>
      <c r="J32" s="17">
        <v>0</v>
      </c>
      <c r="K32" s="17">
        <v>0</v>
      </c>
      <c r="L32" s="33">
        <f t="shared" si="7"/>
        <v>-13829.47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-40270.9</v>
      </c>
      <c r="C33" s="38">
        <f t="shared" si="10"/>
        <v>0</v>
      </c>
      <c r="D33" s="38">
        <f t="shared" si="10"/>
        <v>0</v>
      </c>
      <c r="E33" s="38">
        <f t="shared" si="10"/>
        <v>-9185</v>
      </c>
      <c r="F33" s="38">
        <f t="shared" si="10"/>
        <v>0</v>
      </c>
      <c r="G33" s="38">
        <f t="shared" si="10"/>
        <v>0</v>
      </c>
      <c r="H33" s="38">
        <f t="shared" si="10"/>
        <v>-15785.72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-65241.62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-40270.9</v>
      </c>
      <c r="C35" s="17">
        <v>0</v>
      </c>
      <c r="D35" s="17">
        <v>0</v>
      </c>
      <c r="E35" s="33">
        <v>-9185</v>
      </c>
      <c r="F35" s="28">
        <v>0</v>
      </c>
      <c r="G35" s="28">
        <v>0</v>
      </c>
      <c r="H35" s="33">
        <v>-15785.72</v>
      </c>
      <c r="I35" s="17">
        <v>0</v>
      </c>
      <c r="J35" s="28">
        <v>0</v>
      </c>
      <c r="K35" s="17">
        <v>0</v>
      </c>
      <c r="L35" s="33">
        <f>SUM(B35:K35)</f>
        <v>-65241.62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433000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433000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-433000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-433000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403741.08</v>
      </c>
      <c r="C48" s="41">
        <f aca="true" t="shared" si="12" ref="C48:K48">IF(C17+C27+C40+C49&lt;0,0,C17+C27+C49)</f>
        <v>341547.99</v>
      </c>
      <c r="D48" s="41">
        <f t="shared" si="12"/>
        <v>1153903.8099999998</v>
      </c>
      <c r="E48" s="41">
        <f t="shared" si="12"/>
        <v>903701.52</v>
      </c>
      <c r="F48" s="41">
        <f t="shared" si="12"/>
        <v>889146.3</v>
      </c>
      <c r="G48" s="41">
        <f t="shared" si="12"/>
        <v>552263.8099999999</v>
      </c>
      <c r="H48" s="41">
        <f t="shared" si="12"/>
        <v>290606.36999999994</v>
      </c>
      <c r="I48" s="41">
        <f t="shared" si="12"/>
        <v>391984.03</v>
      </c>
      <c r="J48" s="41">
        <f t="shared" si="12"/>
        <v>357238.26999999996</v>
      </c>
      <c r="K48" s="41">
        <f t="shared" si="12"/>
        <v>587127.76</v>
      </c>
      <c r="L48" s="42">
        <f>SUM(B48:K48)</f>
        <v>5871260.9399999995</v>
      </c>
      <c r="M48" s="53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403741.08</v>
      </c>
      <c r="C54" s="41">
        <f aca="true" t="shared" si="14" ref="C54:J54">SUM(C55:C66)</f>
        <v>341547.98000000004</v>
      </c>
      <c r="D54" s="41">
        <f t="shared" si="14"/>
        <v>1153903.81</v>
      </c>
      <c r="E54" s="41">
        <f t="shared" si="14"/>
        <v>903701.51</v>
      </c>
      <c r="F54" s="41">
        <f t="shared" si="14"/>
        <v>889146.3</v>
      </c>
      <c r="G54" s="41">
        <f t="shared" si="14"/>
        <v>552263.8</v>
      </c>
      <c r="H54" s="41">
        <f t="shared" si="14"/>
        <v>290606.36</v>
      </c>
      <c r="I54" s="41">
        <f>SUM(I55:I69)</f>
        <v>391984.03</v>
      </c>
      <c r="J54" s="41">
        <f t="shared" si="14"/>
        <v>357238.26999999996</v>
      </c>
      <c r="K54" s="41">
        <f>SUM(K55:K68)</f>
        <v>587127.77</v>
      </c>
      <c r="L54" s="46">
        <f>SUM(B54:K54)</f>
        <v>5871260.91</v>
      </c>
      <c r="M54" s="40"/>
    </row>
    <row r="55" spans="1:13" ht="18.75" customHeight="1">
      <c r="A55" s="47" t="s">
        <v>51</v>
      </c>
      <c r="B55" s="48">
        <v>403741.08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403741.08</v>
      </c>
      <c r="M55" s="40"/>
    </row>
    <row r="56" spans="1:12" ht="18.75" customHeight="1">
      <c r="A56" s="47" t="s">
        <v>61</v>
      </c>
      <c r="B56" s="17">
        <v>0</v>
      </c>
      <c r="C56" s="48">
        <v>298103.08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298103.08</v>
      </c>
    </row>
    <row r="57" spans="1:12" ht="18.75" customHeight="1">
      <c r="A57" s="47" t="s">
        <v>62</v>
      </c>
      <c r="B57" s="17">
        <v>0</v>
      </c>
      <c r="C57" s="48">
        <v>43444.9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43444.9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1153903.81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1153903.81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903701.51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903701.51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889146.3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889146.3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552263.8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552263.8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290606.36</v>
      </c>
      <c r="I62" s="17">
        <v>0</v>
      </c>
      <c r="J62" s="17">
        <v>0</v>
      </c>
      <c r="K62" s="17">
        <v>0</v>
      </c>
      <c r="L62" s="46">
        <f t="shared" si="15"/>
        <v>290606.36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357238.26999999996</v>
      </c>
      <c r="K64" s="17">
        <v>0</v>
      </c>
      <c r="L64" s="46">
        <f t="shared" si="15"/>
        <v>357238.26999999996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327617.3</v>
      </c>
      <c r="L65" s="46">
        <f t="shared" si="15"/>
        <v>327617.3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259510.47</v>
      </c>
      <c r="L66" s="46">
        <f t="shared" si="15"/>
        <v>259510.47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60">
        <v>391984.03</v>
      </c>
      <c r="J69" s="52">
        <v>0</v>
      </c>
      <c r="K69" s="52">
        <v>0</v>
      </c>
      <c r="L69" s="51">
        <f>SUM(B69:K69)</f>
        <v>391984.03</v>
      </c>
    </row>
    <row r="70" spans="1:12" ht="18" customHeight="1">
      <c r="A70" s="61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61"/>
      <c r="I71"/>
      <c r="K71"/>
    </row>
    <row r="72" spans="10:11" ht="14.25"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2020-09-09T20:24:47Z</dcterms:modified>
  <cp:category/>
  <cp:version/>
  <cp:contentType/>
  <cp:contentStatus/>
</cp:coreProperties>
</file>