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<sst xmlns="http://schemas.openxmlformats.org/spreadsheetml/2006/main" count="79" uniqueCount="78">
  <si>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</si>
  <si>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</si>
  <si>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</si>
  <si>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</si>
  <si>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</si>
  <si>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</si>
  <si>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</si>
  <si>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</si>
  <si>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</si>
  <si>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</si>
  <si>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</si>
  <si>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</si>
  <si>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</si>
  <si>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</si>
  <si>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</si>
  <si>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</si>
  <si>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</si>
  <si>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</si>
  <si>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</si>
  <si>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</si>
  <si>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</si>
  <si>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</si>
  <si>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</si>
  <si>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</si>
  <si>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</si>
  <si>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</si>
  <si>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</si>
  <si>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</si>
  <si>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</si>
  <si>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</si>
  <si>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</si>
  <si>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</si>
  <si>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</si>
  <si>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</si>
  <si>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</si>
  <si>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</si>
  <si>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</si>
  <si>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</si>
  <si>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</si>
  <si>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</si>
  <si>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</si>
  <si>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</si>
  <si>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</si>
  <si>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</si>
  <si>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</si>
  <si>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</si>
  <si>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</si>
  <si>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</si>
  <si>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</si>
  <si>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</si>
  <si>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</si>
  <si>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</si>
  <si>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</si>
  <si>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</si>
  <si>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</si>
  <si>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</si>
  <si>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</si>
  <si>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</si>
  <si>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</si>
  <si>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</si>
  <si>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</si>
  <si>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</si>
  <si>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</si>
  <si>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</si>
  <si>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</si>
  <si>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</si>
  <si>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</si>
  <si>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</si>
  <si>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</si>
  <si>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</si>
  <si>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</si>
  <si>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</si>
  <si>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</si>
  <si>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</si>
  <si>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</si>
  <si>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</si>
  <si>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01/09/20 - VENCIMENTO 09/09/20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</si>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</sst>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57066</v>
      </c>
      <c r="C7" s="10">
        <f>C8+C11</f>
        <v>72473</v>
      </c>
      <c r="D7" s="10">
        <f aca="true" t="shared" si="0" ref="D7:K7">D8+D11</f>
        <v>196816</v>
      </c>
      <c r="E7" s="10">
        <f t="shared" si="0"/>
        <v>185534</v>
      </c>
      <c r="F7" s="10">
        <f t="shared" si="0"/>
        <v>190725</v>
      </c>
      <c r="G7" s="10">
        <f t="shared" si="0"/>
        <v>93940</v>
      </c>
      <c r="H7" s="10">
        <f t="shared" si="0"/>
        <v>45642</v>
      </c>
      <c r="I7" s="10">
        <f t="shared" si="0"/>
        <v>83249</v>
      </c>
      <c r="J7" s="10">
        <f t="shared" si="0"/>
        <v>58930</v>
      </c>
      <c r="K7" s="10">
        <f t="shared" si="0"/>
        <v>142364</v>
      </c>
      <c r="L7" s="10">
        <f>SUM(B7:K7)</f>
        <v>1126739</v>
      </c>
      <c r="M7" s="11"/>
    </row>
    <row r="8" spans="1:13" ht="17.25" customHeight="1">
      <c r="A8" s="12" t="s">
        <v>18</v>
      </c>
      <c r="B8" s="13">
        <f>B9+B10</f>
        <v>3998</v>
      </c>
      <c r="C8" s="13">
        <f aca="true" t="shared" si="1" ref="C8:K8">C9+C10</f>
        <v>4990</v>
      </c>
      <c r="D8" s="13">
        <f t="shared" si="1"/>
        <v>13523</v>
      </c>
      <c r="E8" s="13">
        <f t="shared" si="1"/>
        <v>12063</v>
      </c>
      <c r="F8" s="13">
        <f t="shared" si="1"/>
        <v>11409</v>
      </c>
      <c r="G8" s="13">
        <f t="shared" si="1"/>
        <v>6669</v>
      </c>
      <c r="H8" s="13">
        <f t="shared" si="1"/>
        <v>2913</v>
      </c>
      <c r="I8" s="13">
        <f t="shared" si="1"/>
        <v>4069</v>
      </c>
      <c r="J8" s="13">
        <f t="shared" si="1"/>
        <v>3263</v>
      </c>
      <c r="K8" s="13">
        <f t="shared" si="1"/>
        <v>8523</v>
      </c>
      <c r="L8" s="13">
        <f>SUM(B8:K8)</f>
        <v>71420</v>
      </c>
      <c r="M8"/>
    </row>
    <row r="9" spans="1:13" ht="17.25" customHeight="1">
      <c r="A9" s="14" t="s">
        <v>19</v>
      </c>
      <c r="B9" s="15">
        <v>3998</v>
      </c>
      <c r="C9" s="15">
        <v>4990</v>
      </c>
      <c r="D9" s="15">
        <v>13523</v>
      </c>
      <c r="E9" s="15">
        <v>12063</v>
      </c>
      <c r="F9" s="15">
        <v>11409</v>
      </c>
      <c r="G9" s="15">
        <v>6669</v>
      </c>
      <c r="H9" s="15">
        <v>2913</v>
      </c>
      <c r="I9" s="15">
        <v>4069</v>
      </c>
      <c r="J9" s="15">
        <v>3263</v>
      </c>
      <c r="K9" s="15">
        <v>8523</v>
      </c>
      <c r="L9" s="13">
        <f>SUM(B9:K9)</f>
        <v>71420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53068</v>
      </c>
      <c r="C11" s="15">
        <v>67483</v>
      </c>
      <c r="D11" s="15">
        <v>183293</v>
      </c>
      <c r="E11" s="15">
        <v>173471</v>
      </c>
      <c r="F11" s="15">
        <v>179316</v>
      </c>
      <c r="G11" s="15">
        <v>87271</v>
      </c>
      <c r="H11" s="15">
        <v>42729</v>
      </c>
      <c r="I11" s="15">
        <v>79180</v>
      </c>
      <c r="J11" s="15">
        <v>55667</v>
      </c>
      <c r="K11" s="15">
        <v>133841</v>
      </c>
      <c r="L11" s="13">
        <f>SUM(B11:K11)</f>
        <v>1055319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1.430422056946051</v>
      </c>
      <c r="C15" s="22">
        <v>1.639677118471877</v>
      </c>
      <c r="D15" s="22">
        <v>1.688173661729702</v>
      </c>
      <c r="E15" s="22">
        <v>1.409414799536458</v>
      </c>
      <c r="F15" s="22">
        <v>1.490240323711346</v>
      </c>
      <c r="G15" s="22">
        <v>1.700755893839964</v>
      </c>
      <c r="H15" s="22">
        <v>1.744572259104993</v>
      </c>
      <c r="I15" s="22">
        <v>1.54489062642884</v>
      </c>
      <c r="J15" s="22">
        <v>1.764234521202468</v>
      </c>
      <c r="K15" s="22">
        <v>1.506373120235484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461828.19000000006</v>
      </c>
      <c r="C17" s="25">
        <f aca="true" t="shared" si="2" ref="C17:K17">C18+C19+C20+C21+C22+C23+C24</f>
        <v>362617.6</v>
      </c>
      <c r="D17" s="25">
        <f t="shared" si="2"/>
        <v>1208552.16</v>
      </c>
      <c r="E17" s="25">
        <f t="shared" si="2"/>
        <v>963856.2700000001</v>
      </c>
      <c r="F17" s="25">
        <f t="shared" si="2"/>
        <v>934230.0300000001</v>
      </c>
      <c r="G17" s="25">
        <f t="shared" si="2"/>
        <v>580800.9900000001</v>
      </c>
      <c r="H17" s="25">
        <f t="shared" si="2"/>
        <v>317333.23999999993</v>
      </c>
      <c r="I17" s="25">
        <f t="shared" si="2"/>
        <v>419178.41</v>
      </c>
      <c r="J17" s="25">
        <f t="shared" si="2"/>
        <v>372979.80999999994</v>
      </c>
      <c r="K17" s="25">
        <f t="shared" si="2"/>
        <v>621295.72</v>
      </c>
      <c r="L17" s="25">
        <f>L18+L19+L20+L21+L22+L23+L24</f>
        <v>6242672.42</v>
      </c>
      <c r="M17"/>
    </row>
    <row r="18" spans="1:13" ht="17.25" customHeight="1">
      <c r="A18" s="26" t="s">
        <v>24</v>
      </c>
      <c r="B18" s="33">
        <f aca="true" t="shared" si="3" ref="B18:K18">ROUND(B13*B7,2)</f>
        <v>328489.02</v>
      </c>
      <c r="C18" s="33">
        <f t="shared" si="3"/>
        <v>224782.26</v>
      </c>
      <c r="D18" s="33">
        <f t="shared" si="3"/>
        <v>726998.94</v>
      </c>
      <c r="E18" s="33">
        <f t="shared" si="3"/>
        <v>693080.81</v>
      </c>
      <c r="F18" s="33">
        <f t="shared" si="3"/>
        <v>630689.43</v>
      </c>
      <c r="G18" s="33">
        <f t="shared" si="3"/>
        <v>341349.78</v>
      </c>
      <c r="H18" s="33">
        <f t="shared" si="3"/>
        <v>182732.31</v>
      </c>
      <c r="I18" s="33">
        <f t="shared" si="3"/>
        <v>276827.9</v>
      </c>
      <c r="J18" s="33">
        <f t="shared" si="3"/>
        <v>210992.97</v>
      </c>
      <c r="K18" s="33">
        <f t="shared" si="3"/>
        <v>416172.68</v>
      </c>
      <c r="L18" s="33">
        <f aca="true" t="shared" si="4" ref="L18:L24">SUM(B18:K18)</f>
        <v>4032116.1000000006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141388.92</v>
      </c>
      <c r="C19" s="33">
        <f t="shared" si="5"/>
        <v>143788.07</v>
      </c>
      <c r="D19" s="33">
        <f t="shared" si="5"/>
        <v>500301.52</v>
      </c>
      <c r="E19" s="33">
        <f t="shared" si="5"/>
        <v>283757.54</v>
      </c>
      <c r="F19" s="33">
        <f t="shared" si="5"/>
        <v>309189.39</v>
      </c>
      <c r="G19" s="33">
        <f t="shared" si="5"/>
        <v>239202.87</v>
      </c>
      <c r="H19" s="33">
        <f t="shared" si="5"/>
        <v>136057.41</v>
      </c>
      <c r="I19" s="33">
        <f t="shared" si="5"/>
        <v>150840.93</v>
      </c>
      <c r="J19" s="33">
        <f t="shared" si="5"/>
        <v>161248.11</v>
      </c>
      <c r="K19" s="33">
        <f t="shared" si="5"/>
        <v>210738.66</v>
      </c>
      <c r="L19" s="33">
        <f t="shared" si="4"/>
        <v>2276513.42</v>
      </c>
      <c r="M19"/>
    </row>
    <row r="20" spans="1:13" ht="17.25" customHeight="1">
      <c r="A20" s="27" t="s">
        <v>26</v>
      </c>
      <c r="B20" s="33">
        <v>2208.34</v>
      </c>
      <c r="C20" s="33">
        <v>5126.55</v>
      </c>
      <c r="D20" s="33">
        <v>18135.24</v>
      </c>
      <c r="E20" s="33">
        <v>16781.78</v>
      </c>
      <c r="F20" s="33">
        <v>23076.66</v>
      </c>
      <c r="G20" s="33">
        <v>16505.04</v>
      </c>
      <c r="H20" s="33">
        <v>7294.73</v>
      </c>
      <c r="I20" s="33">
        <v>4250.22</v>
      </c>
      <c r="J20" s="33">
        <v>9201.5</v>
      </c>
      <c r="K20" s="33">
        <v>14455.98</v>
      </c>
      <c r="L20" s="33">
        <f t="shared" si="4"/>
        <v>117036.04000000001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-11626.08</v>
      </c>
      <c r="C24" s="33">
        <v>-11079.28</v>
      </c>
      <c r="D24" s="33">
        <v>-39619.52</v>
      </c>
      <c r="E24" s="33">
        <v>-29763.86</v>
      </c>
      <c r="F24" s="33">
        <v>-30093.44</v>
      </c>
      <c r="G24" s="33">
        <v>-16256.7</v>
      </c>
      <c r="H24" s="33">
        <v>-10119.2</v>
      </c>
      <c r="I24" s="33">
        <v>-12740.64</v>
      </c>
      <c r="J24" s="33">
        <v>-11198.75</v>
      </c>
      <c r="K24" s="33">
        <v>-20071.6</v>
      </c>
      <c r="L24" s="33">
        <f t="shared" si="4"/>
        <v>-192569.07000000004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-57862.100000000006</v>
      </c>
      <c r="C27" s="33">
        <f t="shared" si="6"/>
        <v>-21956</v>
      </c>
      <c r="D27" s="33">
        <f t="shared" si="6"/>
        <v>-59501.2</v>
      </c>
      <c r="E27" s="33">
        <f t="shared" si="6"/>
        <v>-62262.2</v>
      </c>
      <c r="F27" s="33">
        <f t="shared" si="6"/>
        <v>-50199.6</v>
      </c>
      <c r="G27" s="33">
        <f t="shared" si="6"/>
        <v>457656.4</v>
      </c>
      <c r="H27" s="33">
        <f t="shared" si="6"/>
        <v>-28602.92</v>
      </c>
      <c r="I27" s="33">
        <f t="shared" si="6"/>
        <v>-51826.009999999995</v>
      </c>
      <c r="J27" s="33">
        <f t="shared" si="6"/>
        <v>-14357.2</v>
      </c>
      <c r="K27" s="33">
        <f t="shared" si="6"/>
        <v>-37501.2</v>
      </c>
      <c r="L27" s="33">
        <f aca="true" t="shared" si="7" ref="L27:L33">SUM(B27:K27)</f>
        <v>73587.97000000002</v>
      </c>
      <c r="M27"/>
    </row>
    <row r="28" spans="1:13" ht="18.75" customHeight="1">
      <c r="A28" s="27" t="s">
        <v>30</v>
      </c>
      <c r="B28" s="33">
        <f>B29+B30+B31+B32</f>
        <v>-17591.2</v>
      </c>
      <c r="C28" s="33">
        <f aca="true" t="shared" si="8" ref="C28:K28">C29+C30+C31+C32</f>
        <v>-21956</v>
      </c>
      <c r="D28" s="33">
        <f t="shared" si="8"/>
        <v>-59501.2</v>
      </c>
      <c r="E28" s="33">
        <f t="shared" si="8"/>
        <v>-53077.2</v>
      </c>
      <c r="F28" s="33">
        <f t="shared" si="8"/>
        <v>-50199.6</v>
      </c>
      <c r="G28" s="33">
        <f t="shared" si="8"/>
        <v>-29343.6</v>
      </c>
      <c r="H28" s="33">
        <f t="shared" si="8"/>
        <v>-12817.2</v>
      </c>
      <c r="I28" s="33">
        <f t="shared" si="8"/>
        <v>-51826.009999999995</v>
      </c>
      <c r="J28" s="33">
        <f t="shared" si="8"/>
        <v>-14357.2</v>
      </c>
      <c r="K28" s="33">
        <f t="shared" si="8"/>
        <v>-37501.2</v>
      </c>
      <c r="L28" s="33">
        <f t="shared" si="7"/>
        <v>-348170.41000000003</v>
      </c>
      <c r="M28"/>
    </row>
    <row r="29" spans="1:13" s="36" customFormat="1" ht="18.75" customHeight="1">
      <c r="A29" s="34" t="s">
        <v>58</v>
      </c>
      <c r="B29" s="33">
        <f>-ROUND((B9)*$E$3,2)</f>
        <v>-17591.2</v>
      </c>
      <c r="C29" s="33">
        <f aca="true" t="shared" si="9" ref="C29:K29">-ROUND((C9)*$E$3,2)</f>
        <v>-21956</v>
      </c>
      <c r="D29" s="33">
        <f t="shared" si="9"/>
        <v>-59501.2</v>
      </c>
      <c r="E29" s="33">
        <f t="shared" si="9"/>
        <v>-53077.2</v>
      </c>
      <c r="F29" s="33">
        <f t="shared" si="9"/>
        <v>-50199.6</v>
      </c>
      <c r="G29" s="33">
        <f t="shared" si="9"/>
        <v>-29343.6</v>
      </c>
      <c r="H29" s="33">
        <f t="shared" si="9"/>
        <v>-12817.2</v>
      </c>
      <c r="I29" s="33">
        <f t="shared" si="9"/>
        <v>-17903.6</v>
      </c>
      <c r="J29" s="33">
        <f t="shared" si="9"/>
        <v>-14357.2</v>
      </c>
      <c r="K29" s="33">
        <f t="shared" si="9"/>
        <v>-37501.2</v>
      </c>
      <c r="L29" s="33">
        <f t="shared" si="7"/>
        <v>-314248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-22.52</v>
      </c>
      <c r="J31" s="17">
        <v>0</v>
      </c>
      <c r="K31" s="17">
        <v>0</v>
      </c>
      <c r="L31" s="33">
        <f t="shared" si="7"/>
        <v>-22.52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-33899.89</v>
      </c>
      <c r="J32" s="17">
        <v>0</v>
      </c>
      <c r="K32" s="17">
        <v>0</v>
      </c>
      <c r="L32" s="33">
        <f t="shared" si="7"/>
        <v>-33899.89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487000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421758.38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33">
        <v>920000</v>
      </c>
      <c r="H42" s="17">
        <v>0</v>
      </c>
      <c r="I42" s="17">
        <v>0</v>
      </c>
      <c r="J42" s="17">
        <v>0</v>
      </c>
      <c r="K42" s="17">
        <v>0</v>
      </c>
      <c r="L42" s="33">
        <f>SUM(B42:K42)</f>
        <v>920000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-433000</v>
      </c>
      <c r="H43" s="17">
        <v>0</v>
      </c>
      <c r="I43" s="17">
        <v>0</v>
      </c>
      <c r="J43" s="17">
        <v>0</v>
      </c>
      <c r="K43" s="17">
        <v>0</v>
      </c>
      <c r="L43" s="33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403966.0900000001</v>
      </c>
      <c r="C48" s="41">
        <f aca="true" t="shared" si="12" ref="C48:K48">IF(C17+C27+C40+C49&lt;0,0,C17+C27+C49)</f>
        <v>340661.6</v>
      </c>
      <c r="D48" s="41">
        <f t="shared" si="12"/>
        <v>1149050.96</v>
      </c>
      <c r="E48" s="41">
        <f t="shared" si="12"/>
        <v>901594.0700000002</v>
      </c>
      <c r="F48" s="41">
        <f t="shared" si="12"/>
        <v>884030.4300000002</v>
      </c>
      <c r="G48" s="41">
        <f t="shared" si="12"/>
        <v>1038457.3900000001</v>
      </c>
      <c r="H48" s="41">
        <f t="shared" si="12"/>
        <v>288730.31999999995</v>
      </c>
      <c r="I48" s="41">
        <f t="shared" si="12"/>
        <v>367352.39999999997</v>
      </c>
      <c r="J48" s="41">
        <f t="shared" si="12"/>
        <v>358622.6099999999</v>
      </c>
      <c r="K48" s="41">
        <f t="shared" si="12"/>
        <v>583794.52</v>
      </c>
      <c r="L48" s="42">
        <f>SUM(B48:K48)</f>
        <v>6316260.390000002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403966.08</v>
      </c>
      <c r="C54" s="41">
        <f aca="true" t="shared" si="14" ref="C54:J54">SUM(C55:C66)</f>
        <v>340661.59</v>
      </c>
      <c r="D54" s="41">
        <f t="shared" si="14"/>
        <v>1149050.96</v>
      </c>
      <c r="E54" s="41">
        <f t="shared" si="14"/>
        <v>901594.06</v>
      </c>
      <c r="F54" s="41">
        <f t="shared" si="14"/>
        <v>884030.43</v>
      </c>
      <c r="G54" s="41">
        <f t="shared" si="14"/>
        <v>1038457.39</v>
      </c>
      <c r="H54" s="41">
        <f t="shared" si="14"/>
        <v>288730.31999999995</v>
      </c>
      <c r="I54" s="41">
        <f>SUM(I55:I69)</f>
        <v>367352.39999999997</v>
      </c>
      <c r="J54" s="41">
        <f t="shared" si="14"/>
        <v>358622.6099999999</v>
      </c>
      <c r="K54" s="41">
        <f>SUM(K55:K68)</f>
        <v>583794.52</v>
      </c>
      <c r="L54" s="46">
        <f>SUM(B54:K54)</f>
        <v>6316260.360000001</v>
      </c>
      <c r="M54" s="40"/>
    </row>
    <row r="55" spans="1:13" ht="18.75" customHeight="1">
      <c r="A55" s="47" t="s">
        <v>51</v>
      </c>
      <c r="B55" s="48">
        <v>403966.08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403966.08</v>
      </c>
      <c r="M55" s="40"/>
    </row>
    <row r="56" spans="1:12" ht="18.75" customHeight="1">
      <c r="A56" s="47" t="s">
        <v>61</v>
      </c>
      <c r="B56" s="17">
        <v>0</v>
      </c>
      <c r="C56" s="48">
        <v>297636.03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297636.03</v>
      </c>
    </row>
    <row r="57" spans="1:12" ht="18.75" customHeight="1">
      <c r="A57" s="47" t="s">
        <v>62</v>
      </c>
      <c r="B57" s="17">
        <v>0</v>
      </c>
      <c r="C57" s="48">
        <v>43025.56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43025.56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1149050.96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1149050.96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901594.06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901594.06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884030.43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884030.43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1038457.39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1038457.39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288730.31999999995</v>
      </c>
      <c r="I62" s="17">
        <v>0</v>
      </c>
      <c r="J62" s="17">
        <v>0</v>
      </c>
      <c r="K62" s="17">
        <v>0</v>
      </c>
      <c r="L62" s="46">
        <f t="shared" si="15"/>
        <v>288730.31999999995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358622.6099999999</v>
      </c>
      <c r="K64" s="17">
        <v>0</v>
      </c>
      <c r="L64" s="46">
        <f t="shared" si="15"/>
        <v>358622.6099999999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326808.17</v>
      </c>
      <c r="L65" s="46">
        <f t="shared" si="15"/>
        <v>326808.17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256986.35</v>
      </c>
      <c r="L66" s="46">
        <f t="shared" si="15"/>
        <v>256986.35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367352.39999999997</v>
      </c>
      <c r="J69" s="52">
        <v>0</v>
      </c>
      <c r="K69" s="52">
        <v>0</v>
      </c>
      <c r="L69" s="51">
        <f>SUM(B69:K69)</f>
        <v>367352.39999999997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2020-09-08T19:05:31Z</dcterms:modified>
  <cp:category/>
  <cp:version/>
  <cp:contentType/>
  <cp:contentStatus/>
</cp:coreProperties>
</file>