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<sst xmlns="http://schemas.openxmlformats.org/spreadsheetml/2006/main" count="79" uniqueCount="76">
  <si>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</si>
  <si>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</si>
  <si>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</si>
  <si>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</si>
  <si>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</si>
  <si>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</si>
  <si>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</si>
  <si>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</si>
  <si>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</si>
  <si>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</si>
  <si>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</si>
  <si>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</si>
  <si>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</si>
  <si>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</si>
  <si>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</si>
  <si>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</si>
  <si>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</si>
  <si>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</si>
  <si>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</si>
  <si>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</si>
  <si>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</si>
  <si>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</si>
  <si>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</si>
  <si>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</si>
  <si>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</si>
  <si>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</si>
  <si>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</si>
  <si>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</si>
  <si>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</si>
  <si>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</si>
  <si>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</si>
  <si>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</si>
  <si>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</si>
  <si>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</si>
  <si>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</si>
  <si>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</si>
  <si>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</si>
  <si>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</si>
  <si>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</si>
  <si>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</si>
  <si>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</si>
  <si>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</si>
  <si>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</si>
  <si>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</si>
  <si>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</si>
  <si>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</si>
  <si>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</si>
  <si>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</si>
  <si>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</si>
  <si>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</si>
  <si>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</si>
  <si>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</si>
  <si>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</si>
  <si>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</si>
  <si>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</si>
  <si>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</si>
  <si>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</si>
  <si>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</si>
  <si>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</si>
  <si>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</si>
  <si>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</si>
  <si>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</si>
  <si>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</si>
  <si>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</si>
  <si>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</si>
  <si>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</si>
  <si>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</si>
  <si>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</si>
  <si>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</si>
  <si>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</si>
  <si>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</si>
  <si>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</si>
  <si>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</si>
  <si>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</si>
  <si>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</si>
  <si>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28/10/20 - VENCIMENTO 05/11/20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</si>
</sst>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300465</v>
      </c>
      <c r="C7" s="9">
        <f t="shared" si="0"/>
        <v>214108</v>
      </c>
      <c r="D7" s="9">
        <f t="shared" si="0"/>
        <v>229201</v>
      </c>
      <c r="E7" s="9">
        <f t="shared" si="0"/>
        <v>49243</v>
      </c>
      <c r="F7" s="9">
        <f t="shared" si="0"/>
        <v>70088</v>
      </c>
      <c r="G7" s="9">
        <f t="shared" si="0"/>
        <v>273671</v>
      </c>
      <c r="H7" s="9">
        <f t="shared" si="0"/>
        <v>41911</v>
      </c>
      <c r="I7" s="9">
        <f t="shared" si="0"/>
        <v>211183</v>
      </c>
      <c r="J7" s="9">
        <f t="shared" si="0"/>
        <v>194010</v>
      </c>
      <c r="K7" s="9">
        <f t="shared" si="0"/>
        <v>276110</v>
      </c>
      <c r="L7" s="9">
        <f t="shared" si="0"/>
        <v>212415</v>
      </c>
      <c r="M7" s="9">
        <f t="shared" si="0"/>
        <v>91385</v>
      </c>
      <c r="N7" s="9">
        <f t="shared" si="0"/>
        <v>60847</v>
      </c>
      <c r="O7" s="9">
        <f t="shared" si="0"/>
        <v>2224637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12738</v>
      </c>
      <c r="C8" s="11">
        <f t="shared" si="1"/>
        <v>12061</v>
      </c>
      <c r="D8" s="11">
        <f t="shared" si="1"/>
        <v>9447</v>
      </c>
      <c r="E8" s="11">
        <f t="shared" si="1"/>
        <v>1815</v>
      </c>
      <c r="F8" s="11">
        <f t="shared" si="1"/>
        <v>2718</v>
      </c>
      <c r="G8" s="11">
        <f t="shared" si="1"/>
        <v>11492</v>
      </c>
      <c r="H8" s="11">
        <f t="shared" si="1"/>
        <v>2408</v>
      </c>
      <c r="I8" s="11">
        <f t="shared" si="1"/>
        <v>12473</v>
      </c>
      <c r="J8" s="11">
        <f t="shared" si="1"/>
        <v>9280</v>
      </c>
      <c r="K8" s="11">
        <f t="shared" si="1"/>
        <v>8487</v>
      </c>
      <c r="L8" s="11">
        <f t="shared" si="1"/>
        <v>7420</v>
      </c>
      <c r="M8" s="11">
        <f t="shared" si="1"/>
        <v>4117</v>
      </c>
      <c r="N8" s="11">
        <f t="shared" si="1"/>
        <v>3305</v>
      </c>
      <c r="O8" s="11">
        <f t="shared" si="1"/>
        <v>97761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12738</v>
      </c>
      <c r="C9" s="11">
        <v>12061</v>
      </c>
      <c r="D9" s="11">
        <v>9447</v>
      </c>
      <c r="E9" s="11">
        <v>1815</v>
      </c>
      <c r="F9" s="11">
        <v>2718</v>
      </c>
      <c r="G9" s="11">
        <v>11492</v>
      </c>
      <c r="H9" s="11">
        <v>2408</v>
      </c>
      <c r="I9" s="11">
        <v>12473</v>
      </c>
      <c r="J9" s="11">
        <v>9280</v>
      </c>
      <c r="K9" s="11">
        <v>8480</v>
      </c>
      <c r="L9" s="11">
        <v>7420</v>
      </c>
      <c r="M9" s="11">
        <v>4116</v>
      </c>
      <c r="N9" s="11">
        <v>3305</v>
      </c>
      <c r="O9" s="11">
        <f>SUM(B9:N9)</f>
        <v>97753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7</v>
      </c>
      <c r="L10" s="13">
        <v>0</v>
      </c>
      <c r="M10" s="13">
        <v>1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287727</v>
      </c>
      <c r="C11" s="13">
        <v>202047</v>
      </c>
      <c r="D11" s="13">
        <v>219754</v>
      </c>
      <c r="E11" s="13">
        <v>47428</v>
      </c>
      <c r="F11" s="13">
        <v>67370</v>
      </c>
      <c r="G11" s="13">
        <v>262179</v>
      </c>
      <c r="H11" s="13">
        <v>39503</v>
      </c>
      <c r="I11" s="13">
        <v>198710</v>
      </c>
      <c r="J11" s="13">
        <v>184730</v>
      </c>
      <c r="K11" s="13">
        <v>267623</v>
      </c>
      <c r="L11" s="13">
        <v>204995</v>
      </c>
      <c r="M11" s="13">
        <v>87268</v>
      </c>
      <c r="N11" s="13">
        <v>57542</v>
      </c>
      <c r="O11" s="11">
        <f>SUM(B11:N11)</f>
        <v>2126876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1.453900700460789</v>
      </c>
      <c r="C15" s="19">
        <v>1.502826299097962</v>
      </c>
      <c r="D15" s="19">
        <v>1.371791280311723</v>
      </c>
      <c r="E15" s="19">
        <v>1.057383076357078</v>
      </c>
      <c r="F15" s="19">
        <v>3.520609168513505</v>
      </c>
      <c r="G15" s="19">
        <v>1.854469528175517</v>
      </c>
      <c r="H15" s="19">
        <v>1.918357016349224</v>
      </c>
      <c r="I15" s="19">
        <v>1.561607298063596</v>
      </c>
      <c r="J15" s="19">
        <v>1.554139601378595</v>
      </c>
      <c r="K15" s="19">
        <v>1.407343974446366</v>
      </c>
      <c r="L15" s="19">
        <v>1.473232503538377</v>
      </c>
      <c r="M15" s="19">
        <v>1.604299524966606</v>
      </c>
      <c r="N15" s="19">
        <v>1.526944920542474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1005232.11</v>
      </c>
      <c r="C17" s="24">
        <f aca="true" t="shared" si="2" ref="C17:N17">C18+C19+C20+C21+C22+C23+C24+C25</f>
        <v>774142.34</v>
      </c>
      <c r="D17" s="24">
        <f t="shared" si="2"/>
        <v>648210.43</v>
      </c>
      <c r="E17" s="24">
        <f t="shared" si="2"/>
        <v>184665.61000000002</v>
      </c>
      <c r="F17" s="24">
        <f t="shared" si="2"/>
        <v>577835.4700000001</v>
      </c>
      <c r="G17" s="24">
        <f t="shared" si="2"/>
        <v>983772.6100000001</v>
      </c>
      <c r="H17" s="24">
        <f t="shared" si="2"/>
        <v>203084.41999999998</v>
      </c>
      <c r="I17" s="24">
        <f t="shared" si="2"/>
        <v>775494.0599999999</v>
      </c>
      <c r="J17" s="24">
        <f t="shared" si="2"/>
        <v>707644.92</v>
      </c>
      <c r="K17" s="24">
        <f t="shared" si="2"/>
        <v>879976.04</v>
      </c>
      <c r="L17" s="24">
        <f t="shared" si="2"/>
        <v>808952.5399999999</v>
      </c>
      <c r="M17" s="24">
        <f t="shared" si="2"/>
        <v>439703.7199999999</v>
      </c>
      <c r="N17" s="24">
        <f t="shared" si="2"/>
        <v>245599.77</v>
      </c>
      <c r="O17" s="24">
        <f>O18+O19+O20+O21+O22+O23+O24+O25</f>
        <v>8234314.04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671298.9</v>
      </c>
      <c r="C18" s="30">
        <f t="shared" si="3"/>
        <v>494054.21</v>
      </c>
      <c r="D18" s="30">
        <f t="shared" si="3"/>
        <v>463719.46</v>
      </c>
      <c r="E18" s="30">
        <f t="shared" si="3"/>
        <v>170434.95</v>
      </c>
      <c r="F18" s="30">
        <f t="shared" si="3"/>
        <v>164300.29</v>
      </c>
      <c r="G18" s="30">
        <f t="shared" si="3"/>
        <v>527391.38</v>
      </c>
      <c r="H18" s="30">
        <f t="shared" si="3"/>
        <v>108293.83</v>
      </c>
      <c r="I18" s="30">
        <f t="shared" si="3"/>
        <v>483440.12</v>
      </c>
      <c r="J18" s="30">
        <f t="shared" si="3"/>
        <v>447018.44</v>
      </c>
      <c r="K18" s="30">
        <f t="shared" si="3"/>
        <v>601754.13</v>
      </c>
      <c r="L18" s="30">
        <f t="shared" si="3"/>
        <v>526874.17</v>
      </c>
      <c r="M18" s="30">
        <f t="shared" si="3"/>
        <v>261863.72</v>
      </c>
      <c r="N18" s="30">
        <f t="shared" si="3"/>
        <v>157569.39</v>
      </c>
      <c r="O18" s="30">
        <f aca="true" t="shared" si="4" ref="O18:O25">SUM(B18:N18)</f>
        <v>5078012.989999999</v>
      </c>
    </row>
    <row r="19" spans="1:23" ht="18.75" customHeight="1">
      <c r="A19" s="26" t="s">
        <v>35</v>
      </c>
      <c r="B19" s="30">
        <f>IF(B15&lt;&gt;0,ROUND((B15-1)*B18,2),0)</f>
        <v>304703.04</v>
      </c>
      <c r="C19" s="30">
        <f aca="true" t="shared" si="5" ref="C19:N19">IF(C15&lt;&gt;0,ROUND((C15-1)*C18,2),0)</f>
        <v>248423.45</v>
      </c>
      <c r="D19" s="30">
        <f t="shared" si="5"/>
        <v>172406.85</v>
      </c>
      <c r="E19" s="30">
        <f t="shared" si="5"/>
        <v>9780.08</v>
      </c>
      <c r="F19" s="30">
        <f t="shared" si="5"/>
        <v>414136.82</v>
      </c>
      <c r="G19" s="30">
        <f t="shared" si="5"/>
        <v>450639.86</v>
      </c>
      <c r="H19" s="30">
        <f t="shared" si="5"/>
        <v>99452.4</v>
      </c>
      <c r="I19" s="30">
        <f t="shared" si="5"/>
        <v>271503.5</v>
      </c>
      <c r="J19" s="30">
        <f t="shared" si="5"/>
        <v>247710.62</v>
      </c>
      <c r="K19" s="30">
        <f t="shared" si="5"/>
        <v>245120.92</v>
      </c>
      <c r="L19" s="30">
        <f t="shared" si="5"/>
        <v>249333.98</v>
      </c>
      <c r="M19" s="30">
        <f t="shared" si="5"/>
        <v>158244.12</v>
      </c>
      <c r="N19" s="30">
        <f t="shared" si="5"/>
        <v>83030.39</v>
      </c>
      <c r="O19" s="30">
        <f t="shared" si="4"/>
        <v>2954486.0300000003</v>
      </c>
      <c r="W19" s="62"/>
    </row>
    <row r="20" spans="1:15" ht="18.75" customHeight="1">
      <c r="A20" s="26" t="s">
        <v>36</v>
      </c>
      <c r="B20" s="30">
        <v>33897.11</v>
      </c>
      <c r="C20" s="30">
        <v>24652.23</v>
      </c>
      <c r="D20" s="30">
        <v>13765.2</v>
      </c>
      <c r="E20" s="30">
        <v>5773.84</v>
      </c>
      <c r="F20" s="30">
        <v>14417.17</v>
      </c>
      <c r="G20" s="30">
        <v>22615.01</v>
      </c>
      <c r="H20" s="30">
        <v>3890.93</v>
      </c>
      <c r="I20" s="30">
        <v>14223.07</v>
      </c>
      <c r="J20" s="30">
        <v>21589.99</v>
      </c>
      <c r="K20" s="30">
        <v>32448.22</v>
      </c>
      <c r="L20" s="30">
        <v>30030.83</v>
      </c>
      <c r="M20" s="30">
        <v>11396.31</v>
      </c>
      <c r="N20" s="30">
        <v>6968.3</v>
      </c>
      <c r="O20" s="30">
        <f t="shared" si="4"/>
        <v>235668.20999999996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-76.39</v>
      </c>
      <c r="C23" s="30">
        <v>-300.52</v>
      </c>
      <c r="D23" s="30">
        <v>-2372.12</v>
      </c>
      <c r="E23" s="30">
        <v>-215.61</v>
      </c>
      <c r="F23" s="30">
        <v>-778.7</v>
      </c>
      <c r="G23" s="30">
        <v>-252.09</v>
      </c>
      <c r="H23" s="30">
        <v>-814.5</v>
      </c>
      <c r="I23" s="30">
        <v>0</v>
      </c>
      <c r="J23" s="30">
        <v>-1775.37</v>
      </c>
      <c r="K23" s="30">
        <v>0</v>
      </c>
      <c r="L23" s="30">
        <v>-759.4</v>
      </c>
      <c r="M23" s="30">
        <v>-273.4</v>
      </c>
      <c r="N23" s="30">
        <v>0</v>
      </c>
      <c r="O23" s="30">
        <f t="shared" si="4"/>
        <v>-7618.099999999999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-43667.2</v>
      </c>
      <c r="C24" s="30">
        <v>-31967.04</v>
      </c>
      <c r="D24" s="30">
        <v>-27496.69</v>
      </c>
      <c r="E24" s="30">
        <v>-7952.49</v>
      </c>
      <c r="F24" s="30">
        <v>-30115.89</v>
      </c>
      <c r="G24" s="30">
        <v>-39587.97</v>
      </c>
      <c r="H24" s="30">
        <v>-7738.24</v>
      </c>
      <c r="I24" s="30">
        <v>-30208.17</v>
      </c>
      <c r="J24" s="30">
        <v>-30102.66</v>
      </c>
      <c r="K24" s="30">
        <v>-36465.64</v>
      </c>
      <c r="L24" s="30">
        <v>-33549.48</v>
      </c>
      <c r="M24" s="30">
        <v>-18240.89</v>
      </c>
      <c r="N24" s="30">
        <v>-10485.75</v>
      </c>
      <c r="O24" s="30">
        <f t="shared" si="4"/>
        <v>-347578.11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26863.87</v>
      </c>
      <c r="E25" s="30">
        <v>6844.84</v>
      </c>
      <c r="F25" s="30">
        <v>14551.92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305456.70000000007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" customHeight="1">
      <c r="A27" s="14" t="s">
        <v>39</v>
      </c>
      <c r="B27" s="30">
        <f aca="true" t="shared" si="6" ref="B27:O27">+B28+B30+B41+B42+B45-B46</f>
        <v>-56047.2</v>
      </c>
      <c r="C27" s="30">
        <f>+C28+C30+C41+C42+C45-C46</f>
        <v>-53068.4</v>
      </c>
      <c r="D27" s="30">
        <f t="shared" si="6"/>
        <v>-41566.8</v>
      </c>
      <c r="E27" s="30">
        <f t="shared" si="6"/>
        <v>-7986</v>
      </c>
      <c r="F27" s="30">
        <f t="shared" si="6"/>
        <v>-11959.2</v>
      </c>
      <c r="G27" s="30">
        <f t="shared" si="6"/>
        <v>-50564.8</v>
      </c>
      <c r="H27" s="30">
        <f t="shared" si="6"/>
        <v>-10595.2</v>
      </c>
      <c r="I27" s="30">
        <f t="shared" si="6"/>
        <v>-54881.2</v>
      </c>
      <c r="J27" s="30">
        <f t="shared" si="6"/>
        <v>-40832</v>
      </c>
      <c r="K27" s="30">
        <f t="shared" si="6"/>
        <v>-37312</v>
      </c>
      <c r="L27" s="30">
        <f t="shared" si="6"/>
        <v>-32648</v>
      </c>
      <c r="M27" s="30">
        <f t="shared" si="6"/>
        <v>-18110.4</v>
      </c>
      <c r="N27" s="30">
        <f t="shared" si="6"/>
        <v>-14542</v>
      </c>
      <c r="O27" s="30">
        <f t="shared" si="6"/>
        <v>-430113.20000000007</v>
      </c>
    </row>
    <row r="28" spans="1:15" ht="18.75" customHeight="1">
      <c r="A28" s="26" t="s">
        <v>40</v>
      </c>
      <c r="B28" s="31">
        <f>+B29</f>
        <v>-56047.2</v>
      </c>
      <c r="C28" s="31">
        <f>+C29</f>
        <v>-53068.4</v>
      </c>
      <c r="D28" s="31">
        <f aca="true" t="shared" si="7" ref="D28:O28">+D29</f>
        <v>-41566.8</v>
      </c>
      <c r="E28" s="31">
        <f t="shared" si="7"/>
        <v>-7986</v>
      </c>
      <c r="F28" s="31">
        <f t="shared" si="7"/>
        <v>-11959.2</v>
      </c>
      <c r="G28" s="31">
        <f t="shared" si="7"/>
        <v>-50564.8</v>
      </c>
      <c r="H28" s="31">
        <f t="shared" si="7"/>
        <v>-10595.2</v>
      </c>
      <c r="I28" s="31">
        <f t="shared" si="7"/>
        <v>-54881.2</v>
      </c>
      <c r="J28" s="31">
        <f t="shared" si="7"/>
        <v>-40832</v>
      </c>
      <c r="K28" s="31">
        <f t="shared" si="7"/>
        <v>-37312</v>
      </c>
      <c r="L28" s="31">
        <f t="shared" si="7"/>
        <v>-32648</v>
      </c>
      <c r="M28" s="31">
        <f t="shared" si="7"/>
        <v>-18110.4</v>
      </c>
      <c r="N28" s="31">
        <f t="shared" si="7"/>
        <v>-14542</v>
      </c>
      <c r="O28" s="31">
        <f t="shared" si="7"/>
        <v>-430113.20000000007</v>
      </c>
    </row>
    <row r="29" spans="1:26" ht="18.75" customHeight="1">
      <c r="A29" s="27" t="s">
        <v>41</v>
      </c>
      <c r="B29" s="16">
        <f>ROUND((-B9)*$G$3,2)</f>
        <v>-56047.2</v>
      </c>
      <c r="C29" s="16">
        <f aca="true" t="shared" si="8" ref="C29:N29">ROUND((-C9)*$G$3,2)</f>
        <v>-53068.4</v>
      </c>
      <c r="D29" s="16">
        <f t="shared" si="8"/>
        <v>-41566.8</v>
      </c>
      <c r="E29" s="16">
        <f t="shared" si="8"/>
        <v>-7986</v>
      </c>
      <c r="F29" s="16">
        <f t="shared" si="8"/>
        <v>-11959.2</v>
      </c>
      <c r="G29" s="16">
        <f t="shared" si="8"/>
        <v>-50564.8</v>
      </c>
      <c r="H29" s="16">
        <f t="shared" si="8"/>
        <v>-10595.2</v>
      </c>
      <c r="I29" s="16">
        <f t="shared" si="8"/>
        <v>-54881.2</v>
      </c>
      <c r="J29" s="16">
        <f t="shared" si="8"/>
        <v>-40832</v>
      </c>
      <c r="K29" s="16">
        <f t="shared" si="8"/>
        <v>-37312</v>
      </c>
      <c r="L29" s="16">
        <f t="shared" si="8"/>
        <v>-32648</v>
      </c>
      <c r="M29" s="16">
        <f t="shared" si="8"/>
        <v>-18110.4</v>
      </c>
      <c r="N29" s="16">
        <f t="shared" si="8"/>
        <v>-14542</v>
      </c>
      <c r="O29" s="32">
        <f aca="true" t="shared" si="9" ref="O29:O46">SUM(B29:N29)</f>
        <v>-430113.20000000007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949184.91</v>
      </c>
      <c r="C44" s="36">
        <f t="shared" si="11"/>
        <v>721073.94</v>
      </c>
      <c r="D44" s="36">
        <f t="shared" si="11"/>
        <v>606643.63</v>
      </c>
      <c r="E44" s="36">
        <f t="shared" si="11"/>
        <v>176679.61000000002</v>
      </c>
      <c r="F44" s="36">
        <f t="shared" si="11"/>
        <v>565876.2700000001</v>
      </c>
      <c r="G44" s="36">
        <f t="shared" si="11"/>
        <v>933207.81</v>
      </c>
      <c r="H44" s="36">
        <f t="shared" si="11"/>
        <v>192489.21999999997</v>
      </c>
      <c r="I44" s="36">
        <f t="shared" si="11"/>
        <v>720612.86</v>
      </c>
      <c r="J44" s="36">
        <f t="shared" si="11"/>
        <v>666812.92</v>
      </c>
      <c r="K44" s="36">
        <f t="shared" si="11"/>
        <v>842664.04</v>
      </c>
      <c r="L44" s="36">
        <f t="shared" si="11"/>
        <v>776304.5399999999</v>
      </c>
      <c r="M44" s="36">
        <f t="shared" si="11"/>
        <v>421593.3199999999</v>
      </c>
      <c r="N44" s="36">
        <f t="shared" si="11"/>
        <v>231057.77</v>
      </c>
      <c r="O44" s="36">
        <f>SUM(B44:N44)</f>
        <v>7804200.84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949184.91</v>
      </c>
      <c r="C50" s="51">
        <f t="shared" si="12"/>
        <v>721073.9400000001</v>
      </c>
      <c r="D50" s="51">
        <f t="shared" si="12"/>
        <v>606643.64</v>
      </c>
      <c r="E50" s="51">
        <f t="shared" si="12"/>
        <v>176679.61</v>
      </c>
      <c r="F50" s="51">
        <f t="shared" si="12"/>
        <v>565876.27</v>
      </c>
      <c r="G50" s="51">
        <f t="shared" si="12"/>
        <v>933207.82</v>
      </c>
      <c r="H50" s="51">
        <f t="shared" si="12"/>
        <v>192489.22</v>
      </c>
      <c r="I50" s="51">
        <f t="shared" si="12"/>
        <v>720612.86</v>
      </c>
      <c r="J50" s="51">
        <f t="shared" si="12"/>
        <v>666812.92</v>
      </c>
      <c r="K50" s="51">
        <f t="shared" si="12"/>
        <v>842664.04</v>
      </c>
      <c r="L50" s="51">
        <f t="shared" si="12"/>
        <v>776304.54</v>
      </c>
      <c r="M50" s="51">
        <f t="shared" si="12"/>
        <v>421593.32</v>
      </c>
      <c r="N50" s="51">
        <f t="shared" si="12"/>
        <v>231057.77</v>
      </c>
      <c r="O50" s="36">
        <f t="shared" si="12"/>
        <v>7804200.859999999</v>
      </c>
      <c r="Q50"/>
    </row>
    <row r="51" spans="1:18" ht="18.75" customHeight="1">
      <c r="A51" s="26" t="s">
        <v>59</v>
      </c>
      <c r="B51" s="51">
        <v>794016.39</v>
      </c>
      <c r="C51" s="51">
        <v>529430.28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1323446.67</v>
      </c>
      <c r="P51"/>
      <c r="Q51"/>
      <c r="R51" s="43"/>
    </row>
    <row r="52" spans="1:16" ht="18.75" customHeight="1">
      <c r="A52" s="26" t="s">
        <v>60</v>
      </c>
      <c r="B52" s="51">
        <v>155168.52</v>
      </c>
      <c r="C52" s="51">
        <v>191643.66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346812.18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606643.64</v>
      </c>
      <c r="E53" s="52">
        <v>0</v>
      </c>
      <c r="F53" s="52">
        <v>0</v>
      </c>
      <c r="G53" s="52">
        <v>0</v>
      </c>
      <c r="H53" s="51">
        <v>192489.22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799132.86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176679.61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176679.61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565876.27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565876.27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933207.82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933207.82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720612.86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720612.86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666812.92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666812.92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842664.04</v>
      </c>
      <c r="L59" s="31">
        <v>776304.54</v>
      </c>
      <c r="M59" s="52">
        <v>0</v>
      </c>
      <c r="N59" s="52">
        <v>0</v>
      </c>
      <c r="O59" s="36">
        <f t="shared" si="13"/>
        <v>1618968.58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421593.32</v>
      </c>
      <c r="N60" s="52">
        <v>0</v>
      </c>
      <c r="O60" s="36">
        <f t="shared" si="13"/>
        <v>421593.32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231057.77</v>
      </c>
      <c r="O61" s="55">
        <f t="shared" si="13"/>
        <v>231057.77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2020-11-04T19:16:45Z</dcterms:modified>
  <cp:category/>
  <cp:version/>
  <cp:contentType/>
  <cp:contentStatus/>
</cp:coreProperties>
</file>