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<sst xmlns="http://schemas.openxmlformats.org/spreadsheetml/2006/main" count="79" uniqueCount="76">
  <si>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</si>
  <si>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</si>
  <si>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</si>
  <si>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</si>
  <si>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</si>
  <si>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</si>
  <si>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</si>
  <si>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</si>
  <si>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</si>
  <si>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</si>
  <si>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</si>
  <si>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</si>
  <si>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</si>
  <si>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</si>
  <si>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</si>
  <si>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</si>
  <si>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</si>
  <si>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</si>
  <si>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</si>
  <si>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</si>
  <si>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</si>
  <si>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</si>
  <si>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</si>
  <si>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</si>
  <si>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</si>
  <si>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</si>
  <si>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</si>
  <si>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</si>
  <si>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</si>
  <si>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</si>
  <si>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</si>
  <si>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</si>
  <si>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</si>
  <si>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</si>
  <si>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</si>
  <si>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</si>
  <si>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</si>
  <si>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</si>
  <si>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</si>
  <si>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</si>
  <si>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</si>
  <si>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</si>
  <si>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</si>
  <si>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</si>
  <si>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</si>
  <si>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</si>
  <si>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</si>
  <si>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</si>
  <si>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</si>
  <si>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</si>
  <si>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</si>
  <si>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</si>
  <si>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</si>
  <si>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</si>
  <si>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</si>
  <si>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</si>
  <si>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</si>
  <si>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</si>
  <si>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</si>
  <si>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</si>
  <si>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</si>
  <si>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</si>
  <si>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</si>
  <si>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</si>
  <si>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</si>
  <si>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</si>
  <si>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</si>
  <si>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</si>
  <si>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</si>
  <si>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</si>
  <si>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</si>
  <si>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</si>
  <si>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</si>
  <si>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</si>
  <si>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</si>
  <si>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18/10/20 - VENCIMENTO 23/10/20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</si>
</sst>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111679</v>
      </c>
      <c r="C7" s="9">
        <f t="shared" si="0"/>
        <v>76402</v>
      </c>
      <c r="D7" s="9">
        <f t="shared" si="0"/>
        <v>88303</v>
      </c>
      <c r="E7" s="9">
        <f t="shared" si="0"/>
        <v>16857</v>
      </c>
      <c r="F7" s="9">
        <f t="shared" si="0"/>
        <v>67171</v>
      </c>
      <c r="G7" s="9">
        <f t="shared" si="0"/>
        <v>88575</v>
      </c>
      <c r="H7" s="9">
        <f t="shared" si="0"/>
        <v>10357</v>
      </c>
      <c r="I7" s="9">
        <f t="shared" si="0"/>
        <v>33250</v>
      </c>
      <c r="J7" s="9">
        <f t="shared" si="0"/>
        <v>73730</v>
      </c>
      <c r="K7" s="9">
        <f t="shared" si="0"/>
        <v>105681</v>
      </c>
      <c r="L7" s="9">
        <f t="shared" si="0"/>
        <v>83758</v>
      </c>
      <c r="M7" s="9">
        <f t="shared" si="0"/>
        <v>30660</v>
      </c>
      <c r="N7" s="9">
        <f t="shared" si="0"/>
        <v>16842</v>
      </c>
      <c r="O7" s="9">
        <f t="shared" si="0"/>
        <v>803265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7664</v>
      </c>
      <c r="C8" s="11">
        <f t="shared" si="1"/>
        <v>6530</v>
      </c>
      <c r="D8" s="11">
        <f t="shared" si="1"/>
        <v>5900</v>
      </c>
      <c r="E8" s="11">
        <f t="shared" si="1"/>
        <v>887</v>
      </c>
      <c r="F8" s="11">
        <f t="shared" si="1"/>
        <v>4598</v>
      </c>
      <c r="G8" s="11">
        <f t="shared" si="1"/>
        <v>5915</v>
      </c>
      <c r="H8" s="11">
        <f t="shared" si="1"/>
        <v>848</v>
      </c>
      <c r="I8" s="11">
        <f t="shared" si="1"/>
        <v>2859</v>
      </c>
      <c r="J8" s="11">
        <f t="shared" si="1"/>
        <v>5129</v>
      </c>
      <c r="K8" s="11">
        <f t="shared" si="1"/>
        <v>5535</v>
      </c>
      <c r="L8" s="11">
        <f t="shared" si="1"/>
        <v>4433</v>
      </c>
      <c r="M8" s="11">
        <f t="shared" si="1"/>
        <v>1789</v>
      </c>
      <c r="N8" s="11">
        <f t="shared" si="1"/>
        <v>1191</v>
      </c>
      <c r="O8" s="11">
        <f t="shared" si="1"/>
        <v>53278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7664</v>
      </c>
      <c r="C9" s="11">
        <v>6530</v>
      </c>
      <c r="D9" s="11">
        <v>5900</v>
      </c>
      <c r="E9" s="11">
        <v>887</v>
      </c>
      <c r="F9" s="11">
        <v>4598</v>
      </c>
      <c r="G9" s="11">
        <v>5915</v>
      </c>
      <c r="H9" s="11">
        <v>848</v>
      </c>
      <c r="I9" s="11">
        <v>2856</v>
      </c>
      <c r="J9" s="11">
        <v>5129</v>
      </c>
      <c r="K9" s="11">
        <v>5534</v>
      </c>
      <c r="L9" s="11">
        <v>4433</v>
      </c>
      <c r="M9" s="11">
        <v>1789</v>
      </c>
      <c r="N9" s="11">
        <v>1191</v>
      </c>
      <c r="O9" s="11">
        <f>SUM(B9:N9)</f>
        <v>53274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104015</v>
      </c>
      <c r="C11" s="13">
        <v>69872</v>
      </c>
      <c r="D11" s="13">
        <v>82403</v>
      </c>
      <c r="E11" s="13">
        <v>15970</v>
      </c>
      <c r="F11" s="13">
        <v>62573</v>
      </c>
      <c r="G11" s="13">
        <v>82660</v>
      </c>
      <c r="H11" s="13">
        <v>9509</v>
      </c>
      <c r="I11" s="13">
        <v>30391</v>
      </c>
      <c r="J11" s="13">
        <v>68601</v>
      </c>
      <c r="K11" s="13">
        <v>100146</v>
      </c>
      <c r="L11" s="13">
        <v>79325</v>
      </c>
      <c r="M11" s="13">
        <v>28871</v>
      </c>
      <c r="N11" s="13">
        <v>15651</v>
      </c>
      <c r="O11" s="11">
        <f>SUM(B11:N11)</f>
        <v>749987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1.459754889199178</v>
      </c>
      <c r="C15" s="19">
        <v>1.523915735472242</v>
      </c>
      <c r="D15" s="19">
        <v>1.489592860130937</v>
      </c>
      <c r="E15" s="19">
        <v>1.103621053270019</v>
      </c>
      <c r="F15" s="19">
        <v>1.804324027160158</v>
      </c>
      <c r="G15" s="19">
        <v>1.618666504539252</v>
      </c>
      <c r="H15" s="19">
        <v>1.989691099048619</v>
      </c>
      <c r="I15" s="19">
        <v>1.716358645514423</v>
      </c>
      <c r="J15" s="19">
        <v>1.490729971899604</v>
      </c>
      <c r="K15" s="19">
        <v>1.45903765867661</v>
      </c>
      <c r="L15" s="19">
        <v>1.568432218551864</v>
      </c>
      <c r="M15" s="19">
        <v>1.622375613456358</v>
      </c>
      <c r="N15" s="19">
        <v>1.580768312609904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376938.81</v>
      </c>
      <c r="C17" s="24">
        <f aca="true" t="shared" si="2" ref="C17:N17">C18+C19+C20+C21+C22+C23+C24+C25</f>
        <v>288848.8299999999</v>
      </c>
      <c r="D17" s="24">
        <f t="shared" si="2"/>
        <v>269621.63</v>
      </c>
      <c r="E17" s="24">
        <f t="shared" si="2"/>
        <v>66594.67000000001</v>
      </c>
      <c r="F17" s="24">
        <f t="shared" si="2"/>
        <v>278077.51</v>
      </c>
      <c r="G17" s="24">
        <f t="shared" si="2"/>
        <v>268419.64999999997</v>
      </c>
      <c r="H17" s="24">
        <f t="shared" si="2"/>
        <v>46582.89</v>
      </c>
      <c r="I17" s="24">
        <f t="shared" si="2"/>
        <v>145235.16999999998</v>
      </c>
      <c r="J17" s="24">
        <f t="shared" si="2"/>
        <v>254429.01</v>
      </c>
      <c r="K17" s="24">
        <f t="shared" si="2"/>
        <v>354347.62999999995</v>
      </c>
      <c r="L17" s="24">
        <f t="shared" si="2"/>
        <v>345456.92000000004</v>
      </c>
      <c r="M17" s="24">
        <f t="shared" si="2"/>
        <v>157598.11</v>
      </c>
      <c r="N17" s="24">
        <f t="shared" si="2"/>
        <v>69458.27</v>
      </c>
      <c r="O17" s="24">
        <f>O18+O19+O20+O21+O22+O23+O24+O25</f>
        <v>2921609.1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249513.22</v>
      </c>
      <c r="C18" s="30">
        <f t="shared" si="3"/>
        <v>176297.62</v>
      </c>
      <c r="D18" s="30">
        <f t="shared" si="3"/>
        <v>178654.63</v>
      </c>
      <c r="E18" s="30">
        <f t="shared" si="3"/>
        <v>58343.76</v>
      </c>
      <c r="F18" s="30">
        <f t="shared" si="3"/>
        <v>157462.26</v>
      </c>
      <c r="G18" s="30">
        <f t="shared" si="3"/>
        <v>170692.88</v>
      </c>
      <c r="H18" s="30">
        <f t="shared" si="3"/>
        <v>26761.45</v>
      </c>
      <c r="I18" s="30">
        <f t="shared" si="3"/>
        <v>76115.9</v>
      </c>
      <c r="J18" s="30">
        <f t="shared" si="3"/>
        <v>169881.29</v>
      </c>
      <c r="K18" s="30">
        <f t="shared" si="3"/>
        <v>230321.17</v>
      </c>
      <c r="L18" s="30">
        <f t="shared" si="3"/>
        <v>207753.34</v>
      </c>
      <c r="M18" s="30">
        <f t="shared" si="3"/>
        <v>87856.23</v>
      </c>
      <c r="N18" s="30">
        <f t="shared" si="3"/>
        <v>43614.04</v>
      </c>
      <c r="O18" s="30">
        <f aca="true" t="shared" si="4" ref="O18:O25">SUM(B18:N18)</f>
        <v>1833267.79</v>
      </c>
    </row>
    <row r="19" spans="1:23" ht="18.75" customHeight="1">
      <c r="A19" s="26" t="s">
        <v>35</v>
      </c>
      <c r="B19" s="30">
        <f>IF(B15&lt;&gt;0,ROUND((B15-1)*B18,2),0)</f>
        <v>114714.92</v>
      </c>
      <c r="C19" s="30">
        <f aca="true" t="shared" si="5" ref="C19:N19">IF(C15&lt;&gt;0,ROUND((C15-1)*C18,2),0)</f>
        <v>92365.1</v>
      </c>
      <c r="D19" s="30">
        <f t="shared" si="5"/>
        <v>87468.03</v>
      </c>
      <c r="E19" s="30">
        <f t="shared" si="5"/>
        <v>6045.64</v>
      </c>
      <c r="F19" s="30">
        <f t="shared" si="5"/>
        <v>126650.68</v>
      </c>
      <c r="G19" s="30">
        <f t="shared" si="5"/>
        <v>105601.97</v>
      </c>
      <c r="H19" s="30">
        <f t="shared" si="5"/>
        <v>26485.57</v>
      </c>
      <c r="I19" s="30">
        <f t="shared" si="5"/>
        <v>54526.28</v>
      </c>
      <c r="J19" s="30">
        <f t="shared" si="5"/>
        <v>83365.84</v>
      </c>
      <c r="K19" s="30">
        <f t="shared" si="5"/>
        <v>105726.09</v>
      </c>
      <c r="L19" s="30">
        <f t="shared" si="5"/>
        <v>118093.69</v>
      </c>
      <c r="M19" s="30">
        <f t="shared" si="5"/>
        <v>54679.58</v>
      </c>
      <c r="N19" s="30">
        <f t="shared" si="5"/>
        <v>25329.65</v>
      </c>
      <c r="O19" s="30">
        <f t="shared" si="4"/>
        <v>1001053.04</v>
      </c>
      <c r="W19" s="62"/>
    </row>
    <row r="20" spans="1:15" ht="18.75" customHeight="1">
      <c r="A20" s="26" t="s">
        <v>36</v>
      </c>
      <c r="B20" s="30">
        <v>17402.09</v>
      </c>
      <c r="C20" s="30">
        <v>13187.6</v>
      </c>
      <c r="D20" s="30">
        <v>5536.2</v>
      </c>
      <c r="E20" s="30">
        <v>3520.73</v>
      </c>
      <c r="F20" s="30">
        <v>8887.58</v>
      </c>
      <c r="G20" s="30">
        <v>11644.49</v>
      </c>
      <c r="H20" s="30">
        <v>1875.64</v>
      </c>
      <c r="I20" s="30">
        <v>8353.29</v>
      </c>
      <c r="J20" s="30">
        <v>10088.19</v>
      </c>
      <c r="K20" s="30">
        <v>17647.6</v>
      </c>
      <c r="L20" s="30">
        <v>16818.83</v>
      </c>
      <c r="M20" s="30">
        <v>6863.27</v>
      </c>
      <c r="N20" s="30">
        <v>2482.89</v>
      </c>
      <c r="O20" s="30">
        <f t="shared" si="4"/>
        <v>124308.40000000001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-305.56</v>
      </c>
      <c r="C23" s="30">
        <v>-450.78</v>
      </c>
      <c r="D23" s="30">
        <v>0</v>
      </c>
      <c r="E23" s="30">
        <v>-71.87</v>
      </c>
      <c r="F23" s="30">
        <v>0</v>
      </c>
      <c r="G23" s="30">
        <v>-7646.73</v>
      </c>
      <c r="H23" s="30">
        <v>-733.05</v>
      </c>
      <c r="I23" s="30">
        <v>-837.76</v>
      </c>
      <c r="J23" s="30">
        <v>-3782.31</v>
      </c>
      <c r="K23" s="30">
        <v>0</v>
      </c>
      <c r="L23" s="30">
        <v>0</v>
      </c>
      <c r="M23" s="30">
        <v>-341.75</v>
      </c>
      <c r="N23" s="30">
        <v>0</v>
      </c>
      <c r="O23" s="30">
        <f t="shared" si="4"/>
        <v>-14169.809999999998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-43462.51</v>
      </c>
      <c r="C24" s="30">
        <v>-31830.72</v>
      </c>
      <c r="D24" s="30">
        <v>-29611.82</v>
      </c>
      <c r="E24" s="30">
        <v>-8088.43</v>
      </c>
      <c r="F24" s="30">
        <v>-30798.79</v>
      </c>
      <c r="G24" s="30">
        <v>-33550.29</v>
      </c>
      <c r="H24" s="30">
        <v>-7806.72</v>
      </c>
      <c r="I24" s="30">
        <v>-29458.08</v>
      </c>
      <c r="J24" s="30">
        <v>-28327.9</v>
      </c>
      <c r="K24" s="30">
        <v>-36465.64</v>
      </c>
      <c r="L24" s="30">
        <v>-34231.38</v>
      </c>
      <c r="M24" s="30">
        <v>-18173.08</v>
      </c>
      <c r="N24" s="30">
        <v>-10485.75</v>
      </c>
      <c r="O24" s="30">
        <f t="shared" si="4"/>
        <v>-342291.11000000004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26250.73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303554.47000000003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-33721.6</v>
      </c>
      <c r="C27" s="30">
        <f>+C28+C30+C41+C42+C45-C46</f>
        <v>-28732</v>
      </c>
      <c r="D27" s="30">
        <f t="shared" si="6"/>
        <v>-25960</v>
      </c>
      <c r="E27" s="30">
        <f t="shared" si="6"/>
        <v>-3902.8</v>
      </c>
      <c r="F27" s="30">
        <f t="shared" si="6"/>
        <v>-20231.2</v>
      </c>
      <c r="G27" s="30">
        <f t="shared" si="6"/>
        <v>-26026</v>
      </c>
      <c r="H27" s="30">
        <f t="shared" si="6"/>
        <v>-3731.2</v>
      </c>
      <c r="I27" s="30">
        <f t="shared" si="6"/>
        <v>-12566.4</v>
      </c>
      <c r="J27" s="30">
        <f t="shared" si="6"/>
        <v>-22567.6</v>
      </c>
      <c r="K27" s="30">
        <f t="shared" si="6"/>
        <v>-24349.6</v>
      </c>
      <c r="L27" s="30">
        <f t="shared" si="6"/>
        <v>-19505.2</v>
      </c>
      <c r="M27" s="30">
        <f t="shared" si="6"/>
        <v>-7871.6</v>
      </c>
      <c r="N27" s="30">
        <f t="shared" si="6"/>
        <v>-5240.4</v>
      </c>
      <c r="O27" s="30">
        <f t="shared" si="6"/>
        <v>-234405.60000000003</v>
      </c>
    </row>
    <row r="28" spans="1:15" ht="18.75" customHeight="1">
      <c r="A28" s="26" t="s">
        <v>40</v>
      </c>
      <c r="B28" s="31">
        <f>+B29</f>
        <v>-33721.6</v>
      </c>
      <c r="C28" s="31">
        <f>+C29</f>
        <v>-28732</v>
      </c>
      <c r="D28" s="31">
        <f aca="true" t="shared" si="7" ref="D28:O28">+D29</f>
        <v>-25960</v>
      </c>
      <c r="E28" s="31">
        <f t="shared" si="7"/>
        <v>-3902.8</v>
      </c>
      <c r="F28" s="31">
        <f t="shared" si="7"/>
        <v>-20231.2</v>
      </c>
      <c r="G28" s="31">
        <f t="shared" si="7"/>
        <v>-26026</v>
      </c>
      <c r="H28" s="31">
        <f t="shared" si="7"/>
        <v>-3731.2</v>
      </c>
      <c r="I28" s="31">
        <f t="shared" si="7"/>
        <v>-12566.4</v>
      </c>
      <c r="J28" s="31">
        <f t="shared" si="7"/>
        <v>-22567.6</v>
      </c>
      <c r="K28" s="31">
        <f t="shared" si="7"/>
        <v>-24349.6</v>
      </c>
      <c r="L28" s="31">
        <f t="shared" si="7"/>
        <v>-19505.2</v>
      </c>
      <c r="M28" s="31">
        <f t="shared" si="7"/>
        <v>-7871.6</v>
      </c>
      <c r="N28" s="31">
        <f t="shared" si="7"/>
        <v>-5240.4</v>
      </c>
      <c r="O28" s="31">
        <f t="shared" si="7"/>
        <v>-234405.60000000003</v>
      </c>
    </row>
    <row r="29" spans="1:26" ht="18.75" customHeight="1">
      <c r="A29" s="27" t="s">
        <v>41</v>
      </c>
      <c r="B29" s="16">
        <f>ROUND((-B9)*$G$3,2)</f>
        <v>-33721.6</v>
      </c>
      <c r="C29" s="16">
        <f aca="true" t="shared" si="8" ref="C29:N29">ROUND((-C9)*$G$3,2)</f>
        <v>-28732</v>
      </c>
      <c r="D29" s="16">
        <f t="shared" si="8"/>
        <v>-25960</v>
      </c>
      <c r="E29" s="16">
        <f t="shared" si="8"/>
        <v>-3902.8</v>
      </c>
      <c r="F29" s="16">
        <f t="shared" si="8"/>
        <v>-20231.2</v>
      </c>
      <c r="G29" s="16">
        <f t="shared" si="8"/>
        <v>-26026</v>
      </c>
      <c r="H29" s="16">
        <f t="shared" si="8"/>
        <v>-3731.2</v>
      </c>
      <c r="I29" s="16">
        <f t="shared" si="8"/>
        <v>-12566.4</v>
      </c>
      <c r="J29" s="16">
        <f t="shared" si="8"/>
        <v>-22567.6</v>
      </c>
      <c r="K29" s="16">
        <f t="shared" si="8"/>
        <v>-24349.6</v>
      </c>
      <c r="L29" s="16">
        <f t="shared" si="8"/>
        <v>-19505.2</v>
      </c>
      <c r="M29" s="16">
        <f t="shared" si="8"/>
        <v>-7871.6</v>
      </c>
      <c r="N29" s="16">
        <f t="shared" si="8"/>
        <v>-5240.4</v>
      </c>
      <c r="O29" s="32">
        <f aca="true" t="shared" si="9" ref="O29:O46">SUM(B29:N29)</f>
        <v>-234405.60000000003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343217.21</v>
      </c>
      <c r="C44" s="36">
        <f t="shared" si="11"/>
        <v>260116.8299999999</v>
      </c>
      <c r="D44" s="36">
        <f t="shared" si="11"/>
        <v>243661.63</v>
      </c>
      <c r="E44" s="36">
        <f t="shared" si="11"/>
        <v>62691.87000000001</v>
      </c>
      <c r="F44" s="36">
        <f t="shared" si="11"/>
        <v>257846.31</v>
      </c>
      <c r="G44" s="36">
        <f t="shared" si="11"/>
        <v>242393.64999999997</v>
      </c>
      <c r="H44" s="36">
        <f t="shared" si="11"/>
        <v>42851.69</v>
      </c>
      <c r="I44" s="36">
        <f t="shared" si="11"/>
        <v>132668.77</v>
      </c>
      <c r="J44" s="36">
        <f t="shared" si="11"/>
        <v>231861.41</v>
      </c>
      <c r="K44" s="36">
        <f t="shared" si="11"/>
        <v>329998.02999999997</v>
      </c>
      <c r="L44" s="36">
        <f t="shared" si="11"/>
        <v>325951.72000000003</v>
      </c>
      <c r="M44" s="36">
        <f t="shared" si="11"/>
        <v>149726.50999999998</v>
      </c>
      <c r="N44" s="36">
        <f t="shared" si="11"/>
        <v>64217.87</v>
      </c>
      <c r="O44" s="36">
        <f>SUM(B44:N44)</f>
        <v>2687203.4999999995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343217.22000000003</v>
      </c>
      <c r="C50" s="51">
        <f t="shared" si="12"/>
        <v>260116.82</v>
      </c>
      <c r="D50" s="51">
        <f t="shared" si="12"/>
        <v>243661.63</v>
      </c>
      <c r="E50" s="51">
        <f t="shared" si="12"/>
        <v>62691.87</v>
      </c>
      <c r="F50" s="51">
        <f t="shared" si="12"/>
        <v>257846.31</v>
      </c>
      <c r="G50" s="51">
        <f t="shared" si="12"/>
        <v>242393.65</v>
      </c>
      <c r="H50" s="51">
        <f t="shared" si="12"/>
        <v>42851.69</v>
      </c>
      <c r="I50" s="51">
        <f t="shared" si="12"/>
        <v>132668.77</v>
      </c>
      <c r="J50" s="51">
        <f t="shared" si="12"/>
        <v>231861.42</v>
      </c>
      <c r="K50" s="51">
        <f t="shared" si="12"/>
        <v>329998.03</v>
      </c>
      <c r="L50" s="51">
        <f t="shared" si="12"/>
        <v>325951.73</v>
      </c>
      <c r="M50" s="51">
        <f t="shared" si="12"/>
        <v>149726.51</v>
      </c>
      <c r="N50" s="51">
        <f t="shared" si="12"/>
        <v>64217.88</v>
      </c>
      <c r="O50" s="36">
        <f t="shared" si="12"/>
        <v>2687203.5299999993</v>
      </c>
      <c r="Q50"/>
    </row>
    <row r="51" spans="1:18" ht="18.75" customHeight="1">
      <c r="A51" s="26" t="s">
        <v>59</v>
      </c>
      <c r="B51" s="51">
        <v>291063.21</v>
      </c>
      <c r="C51" s="51">
        <v>197541.15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488604.36</v>
      </c>
      <c r="P51"/>
      <c r="Q51"/>
      <c r="R51" s="43"/>
    </row>
    <row r="52" spans="1:16" ht="18.75" customHeight="1">
      <c r="A52" s="26" t="s">
        <v>60</v>
      </c>
      <c r="B52" s="51">
        <v>52154.01</v>
      </c>
      <c r="C52" s="51">
        <v>62575.67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114729.68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243661.63</v>
      </c>
      <c r="E53" s="52">
        <v>0</v>
      </c>
      <c r="F53" s="52">
        <v>0</v>
      </c>
      <c r="G53" s="52">
        <v>0</v>
      </c>
      <c r="H53" s="51">
        <v>42851.69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286513.32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62691.87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62691.87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257846.31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257846.31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242393.65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242393.65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132668.77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132668.77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231861.42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231861.42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329998.03</v>
      </c>
      <c r="L59" s="31">
        <v>325951.73</v>
      </c>
      <c r="M59" s="52">
        <v>0</v>
      </c>
      <c r="N59" s="52">
        <v>0</v>
      </c>
      <c r="O59" s="36">
        <f t="shared" si="13"/>
        <v>655949.76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149726.51</v>
      </c>
      <c r="N60" s="52">
        <v>0</v>
      </c>
      <c r="O60" s="36">
        <f t="shared" si="13"/>
        <v>149726.51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64217.88</v>
      </c>
      <c r="O61" s="55">
        <f t="shared" si="13"/>
        <v>64217.88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2020-10-23T12:59:16Z</dcterms:modified>
  <cp:category/>
  <cp:version/>
  <cp:contentType/>
  <cp:contentStatus/>
</cp:coreProperties>
</file>