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<sst xmlns="http://schemas.openxmlformats.org/spreadsheetml/2006/main" count="79" uniqueCount="76">
  <si>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</si>
  <si>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</si>
  <si>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</si>
  <si>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</si>
  <si>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</si>
  <si>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</si>
  <si>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</si>
  <si>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</si>
  <si>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</si>
  <si>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</si>
  <si>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</si>
  <si>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</si>
  <si>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</si>
  <si>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</si>
  <si>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</si>
  <si>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</si>
  <si>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</si>
  <si>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</si>
  <si>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</si>
  <si>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</si>
  <si>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</si>
  <si>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</si>
  <si>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</si>
  <si>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</si>
  <si>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</si>
  <si>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</si>
  <si>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</si>
  <si>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</si>
  <si>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</si>
  <si>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</si>
  <si>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</si>
  <si>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</si>
  <si>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</si>
  <si>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</si>
  <si>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</si>
  <si>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</si>
  <si>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</si>
  <si>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</si>
  <si>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</si>
  <si>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</si>
  <si>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</si>
  <si>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</si>
  <si>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</si>
  <si>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</si>
  <si>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</si>
  <si>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</si>
  <si>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</si>
  <si>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</si>
  <si>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</si>
  <si>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</si>
  <si>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</si>
  <si>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</si>
  <si>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</si>
  <si>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</si>
  <si>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</si>
  <si>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</si>
  <si>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</si>
  <si>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</si>
  <si>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</si>
  <si>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</si>
  <si>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</si>
  <si>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</si>
  <si>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</si>
  <si>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</si>
  <si>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</si>
  <si>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</si>
  <si>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</si>
  <si>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</si>
  <si>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</si>
  <si>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</si>
  <si>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</si>
  <si>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</si>
  <si>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</si>
  <si>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16/10/20 - VENCIMENTO 23/10/20</t>
  </si>
  <si>
    <t>5.3. Revisão de Remuneração pelo Transporte Coletivo (1)</t>
  </si>
  <si>
    <t xml:space="preserve">Nota:(1) Revisões de acordo com as portarias SMT.GAB 081 e 087/20, período de 17 a 31/03/20; revisão de passageiros e fator de transição, período de 17 a 31/03/20. Total de 518.556 passageiros. 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</si>
</sst>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295263</v>
      </c>
      <c r="C7" s="9">
        <f t="shared" si="0"/>
        <v>207132</v>
      </c>
      <c r="D7" s="9">
        <f t="shared" si="0"/>
        <v>224263</v>
      </c>
      <c r="E7" s="9">
        <f t="shared" si="0"/>
        <v>47645</v>
      </c>
      <c r="F7" s="9">
        <f t="shared" si="0"/>
        <v>168077</v>
      </c>
      <c r="G7" s="9">
        <f t="shared" si="0"/>
        <v>260596</v>
      </c>
      <c r="H7" s="9">
        <f t="shared" si="0"/>
        <v>40500</v>
      </c>
      <c r="I7" s="9">
        <f t="shared" si="0"/>
        <v>186199</v>
      </c>
      <c r="J7" s="9">
        <f t="shared" si="0"/>
        <v>189001</v>
      </c>
      <c r="K7" s="9">
        <f t="shared" si="0"/>
        <v>264147</v>
      </c>
      <c r="L7" s="9">
        <f t="shared" si="0"/>
        <v>201005</v>
      </c>
      <c r="M7" s="9">
        <f t="shared" si="0"/>
        <v>88927</v>
      </c>
      <c r="N7" s="9">
        <f t="shared" si="0"/>
        <v>58450</v>
      </c>
      <c r="O7" s="9">
        <f t="shared" si="0"/>
        <v>2231205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13437</v>
      </c>
      <c r="C8" s="11">
        <f t="shared" si="1"/>
        <v>12114</v>
      </c>
      <c r="D8" s="11">
        <f t="shared" si="1"/>
        <v>9848</v>
      </c>
      <c r="E8" s="11">
        <f t="shared" si="1"/>
        <v>1931</v>
      </c>
      <c r="F8" s="11">
        <f t="shared" si="1"/>
        <v>7250</v>
      </c>
      <c r="G8" s="11">
        <f t="shared" si="1"/>
        <v>11853</v>
      </c>
      <c r="H8" s="11">
        <f t="shared" si="1"/>
        <v>2419</v>
      </c>
      <c r="I8" s="11">
        <f t="shared" si="1"/>
        <v>11705</v>
      </c>
      <c r="J8" s="11">
        <f t="shared" si="1"/>
        <v>9864</v>
      </c>
      <c r="K8" s="11">
        <f t="shared" si="1"/>
        <v>8888</v>
      </c>
      <c r="L8" s="11">
        <f t="shared" si="1"/>
        <v>7334</v>
      </c>
      <c r="M8" s="11">
        <f t="shared" si="1"/>
        <v>4167</v>
      </c>
      <c r="N8" s="11">
        <f t="shared" si="1"/>
        <v>3597</v>
      </c>
      <c r="O8" s="11">
        <f t="shared" si="1"/>
        <v>104407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13437</v>
      </c>
      <c r="C9" s="11">
        <v>12114</v>
      </c>
      <c r="D9" s="11">
        <v>9848</v>
      </c>
      <c r="E9" s="11">
        <v>1931</v>
      </c>
      <c r="F9" s="11">
        <v>7250</v>
      </c>
      <c r="G9" s="11">
        <v>11853</v>
      </c>
      <c r="H9" s="11">
        <v>2419</v>
      </c>
      <c r="I9" s="11">
        <v>11703</v>
      </c>
      <c r="J9" s="11">
        <v>9864</v>
      </c>
      <c r="K9" s="11">
        <v>8879</v>
      </c>
      <c r="L9" s="11">
        <v>7334</v>
      </c>
      <c r="M9" s="11">
        <v>4159</v>
      </c>
      <c r="N9" s="11">
        <v>3597</v>
      </c>
      <c r="O9" s="11">
        <f>SUM(B9:N9)</f>
        <v>104388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9</v>
      </c>
      <c r="L10" s="13">
        <v>0</v>
      </c>
      <c r="M10" s="13">
        <v>8</v>
      </c>
      <c r="N10" s="13">
        <v>0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281826</v>
      </c>
      <c r="C11" s="13">
        <v>195018</v>
      </c>
      <c r="D11" s="13">
        <v>214415</v>
      </c>
      <c r="E11" s="13">
        <v>45714</v>
      </c>
      <c r="F11" s="13">
        <v>160827</v>
      </c>
      <c r="G11" s="13">
        <v>248743</v>
      </c>
      <c r="H11" s="13">
        <v>38081</v>
      </c>
      <c r="I11" s="13">
        <v>174494</v>
      </c>
      <c r="J11" s="13">
        <v>179137</v>
      </c>
      <c r="K11" s="13">
        <v>255259</v>
      </c>
      <c r="L11" s="13">
        <v>193671</v>
      </c>
      <c r="M11" s="13">
        <v>84760</v>
      </c>
      <c r="N11" s="13">
        <v>54853</v>
      </c>
      <c r="O11" s="11">
        <f>SUM(B11:N11)</f>
        <v>2126798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1.467318409240175</v>
      </c>
      <c r="C15" s="19">
        <v>1.537896598717188</v>
      </c>
      <c r="D15" s="19">
        <v>1.363964542219459</v>
      </c>
      <c r="E15" s="19">
        <v>1.093854482545616</v>
      </c>
      <c r="F15" s="19">
        <v>1.795772731567382</v>
      </c>
      <c r="G15" s="19">
        <v>1.869048457583564</v>
      </c>
      <c r="H15" s="19">
        <v>1.776509909864838</v>
      </c>
      <c r="I15" s="19">
        <v>1.745170407759004</v>
      </c>
      <c r="J15" s="19">
        <v>1.577973735544585</v>
      </c>
      <c r="K15" s="19">
        <v>1.46178537500876</v>
      </c>
      <c r="L15" s="19">
        <v>1.558790250935486</v>
      </c>
      <c r="M15" s="19">
        <v>1.609651095857488</v>
      </c>
      <c r="N15" s="19">
        <v>1.580768312609904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996656.52</v>
      </c>
      <c r="C17" s="24">
        <f aca="true" t="shared" si="2" ref="C17:N17">C18+C19+C20+C21+C22+C23+C24+C25</f>
        <v>767106.1600000001</v>
      </c>
      <c r="D17" s="24">
        <f t="shared" si="2"/>
        <v>627376.47</v>
      </c>
      <c r="E17" s="24">
        <f t="shared" si="2"/>
        <v>184838.83</v>
      </c>
      <c r="F17" s="24">
        <f t="shared" si="2"/>
        <v>707141.7999999999</v>
      </c>
      <c r="G17" s="24">
        <f t="shared" si="2"/>
        <v>942194.8599999999</v>
      </c>
      <c r="H17" s="24">
        <f t="shared" si="2"/>
        <v>181287.63</v>
      </c>
      <c r="I17" s="24">
        <f t="shared" si="2"/>
        <v>763678.12</v>
      </c>
      <c r="J17" s="24">
        <f t="shared" si="2"/>
        <v>699891.8</v>
      </c>
      <c r="K17" s="24">
        <f t="shared" si="2"/>
        <v>874419.21</v>
      </c>
      <c r="L17" s="24">
        <f t="shared" si="2"/>
        <v>809891.4899999999</v>
      </c>
      <c r="M17" s="24">
        <f t="shared" si="2"/>
        <v>429634.56999999995</v>
      </c>
      <c r="N17" s="24">
        <f t="shared" si="2"/>
        <v>243946.70999999996</v>
      </c>
      <c r="O17" s="24">
        <f>O18+O19+O20+O21+O22+O23+O24+O25</f>
        <v>8228064.169999999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659676.59</v>
      </c>
      <c r="C18" s="30">
        <f t="shared" si="3"/>
        <v>477957.09</v>
      </c>
      <c r="D18" s="30">
        <f t="shared" si="3"/>
        <v>453728.9</v>
      </c>
      <c r="E18" s="30">
        <f t="shared" si="3"/>
        <v>164904.11</v>
      </c>
      <c r="F18" s="30">
        <f t="shared" si="3"/>
        <v>394006.1</v>
      </c>
      <c r="G18" s="30">
        <f t="shared" si="3"/>
        <v>502194.55</v>
      </c>
      <c r="H18" s="30">
        <f t="shared" si="3"/>
        <v>104647.95</v>
      </c>
      <c r="I18" s="30">
        <f t="shared" si="3"/>
        <v>426246.75</v>
      </c>
      <c r="J18" s="30">
        <f t="shared" si="3"/>
        <v>435477.2</v>
      </c>
      <c r="K18" s="30">
        <f t="shared" si="3"/>
        <v>575681.97</v>
      </c>
      <c r="L18" s="30">
        <f t="shared" si="3"/>
        <v>498572.8</v>
      </c>
      <c r="M18" s="30">
        <f t="shared" si="3"/>
        <v>254820.32</v>
      </c>
      <c r="N18" s="30">
        <f t="shared" si="3"/>
        <v>151362.12</v>
      </c>
      <c r="O18" s="30">
        <f aca="true" t="shared" si="4" ref="O18:O25">SUM(B18:N18)</f>
        <v>5099276.45</v>
      </c>
    </row>
    <row r="19" spans="1:23" ht="18.75" customHeight="1">
      <c r="A19" s="26" t="s">
        <v>35</v>
      </c>
      <c r="B19" s="30">
        <f>IF(B15&lt;&gt;0,ROUND((B15-1)*B18,2),0)</f>
        <v>308279.01</v>
      </c>
      <c r="C19" s="30">
        <f aca="true" t="shared" si="5" ref="C19:N19">IF(C15&lt;&gt;0,ROUND((C15-1)*C18,2),0)</f>
        <v>257091.49</v>
      </c>
      <c r="D19" s="30">
        <f t="shared" si="5"/>
        <v>165141.23</v>
      </c>
      <c r="E19" s="30">
        <f t="shared" si="5"/>
        <v>15476.99</v>
      </c>
      <c r="F19" s="30">
        <f t="shared" si="5"/>
        <v>313539.31</v>
      </c>
      <c r="G19" s="30">
        <f t="shared" si="5"/>
        <v>436431.4</v>
      </c>
      <c r="H19" s="30">
        <f t="shared" si="5"/>
        <v>81260.17</v>
      </c>
      <c r="I19" s="30">
        <f t="shared" si="5"/>
        <v>317626.46</v>
      </c>
      <c r="J19" s="30">
        <f t="shared" si="5"/>
        <v>251694.38</v>
      </c>
      <c r="K19" s="30">
        <f t="shared" si="5"/>
        <v>265841.51</v>
      </c>
      <c r="L19" s="30">
        <f t="shared" si="5"/>
        <v>278597.62</v>
      </c>
      <c r="M19" s="30">
        <f t="shared" si="5"/>
        <v>155351.49</v>
      </c>
      <c r="N19" s="30">
        <f t="shared" si="5"/>
        <v>87906.32</v>
      </c>
      <c r="O19" s="30">
        <f t="shared" si="4"/>
        <v>2934237.3800000004</v>
      </c>
      <c r="W19" s="62"/>
    </row>
    <row r="20" spans="1:15" ht="18.75" customHeight="1">
      <c r="A20" s="26" t="s">
        <v>36</v>
      </c>
      <c r="B20" s="30">
        <v>33367.86</v>
      </c>
      <c r="C20" s="30">
        <v>25038.16</v>
      </c>
      <c r="D20" s="30">
        <v>10850.3</v>
      </c>
      <c r="E20" s="30">
        <v>5777.09</v>
      </c>
      <c r="F20" s="30">
        <v>14548.14</v>
      </c>
      <c r="G20" s="30">
        <v>21947.52</v>
      </c>
      <c r="H20" s="30">
        <v>4087.89</v>
      </c>
      <c r="I20" s="30">
        <v>13501.45</v>
      </c>
      <c r="J20" s="30">
        <v>21412.21</v>
      </c>
      <c r="K20" s="30">
        <v>32242.96</v>
      </c>
      <c r="L20" s="30">
        <v>29961.01</v>
      </c>
      <c r="M20" s="30">
        <v>11265.35</v>
      </c>
      <c r="N20" s="30">
        <v>6646.58</v>
      </c>
      <c r="O20" s="30">
        <f t="shared" si="4"/>
        <v>230646.52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-76.39</v>
      </c>
      <c r="C23" s="30">
        <v>-225.39</v>
      </c>
      <c r="D23" s="30">
        <v>-2831.24</v>
      </c>
      <c r="E23" s="30">
        <v>-143.74</v>
      </c>
      <c r="F23" s="30">
        <v>-233.61</v>
      </c>
      <c r="G23" s="30">
        <v>-1428.51</v>
      </c>
      <c r="H23" s="30">
        <v>-1791.9</v>
      </c>
      <c r="I23" s="30">
        <v>-228.48</v>
      </c>
      <c r="J23" s="30">
        <v>-1929.75</v>
      </c>
      <c r="K23" s="30">
        <v>0</v>
      </c>
      <c r="L23" s="30">
        <v>-303.76</v>
      </c>
      <c r="M23" s="30">
        <v>-546.8</v>
      </c>
      <c r="N23" s="30">
        <v>0</v>
      </c>
      <c r="O23" s="30">
        <f t="shared" si="4"/>
        <v>-9739.569999999998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-43667.2</v>
      </c>
      <c r="C24" s="30">
        <v>-32035.2</v>
      </c>
      <c r="D24" s="30">
        <v>-27087.31</v>
      </c>
      <c r="E24" s="30">
        <v>-8020.46</v>
      </c>
      <c r="F24" s="30">
        <v>-30593.92</v>
      </c>
      <c r="G24" s="30">
        <v>-38627.43</v>
      </c>
      <c r="H24" s="30">
        <v>-6916.48</v>
      </c>
      <c r="I24" s="30">
        <v>-30003.6</v>
      </c>
      <c r="J24" s="30">
        <v>-29966.14</v>
      </c>
      <c r="K24" s="30">
        <v>-36465.64</v>
      </c>
      <c r="L24" s="30">
        <v>-33958.62</v>
      </c>
      <c r="M24" s="30">
        <v>-17969.65</v>
      </c>
      <c r="N24" s="30">
        <v>-10485.75</v>
      </c>
      <c r="O24" s="30">
        <f t="shared" si="4"/>
        <v>-345797.4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36428.93</v>
      </c>
      <c r="C25" s="30">
        <v>36632.29</v>
      </c>
      <c r="D25" s="30">
        <v>26250.73</v>
      </c>
      <c r="E25" s="30">
        <v>6844.84</v>
      </c>
      <c r="F25" s="30">
        <v>14551.92</v>
      </c>
      <c r="G25" s="30">
        <v>20353.47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303554.47000000003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-50400.240000000005</v>
      </c>
      <c r="C27" s="30">
        <f>+C28+C30+C41+C42+C45-C46</f>
        <v>-44956.5</v>
      </c>
      <c r="D27" s="30">
        <f t="shared" si="6"/>
        <v>-48736.63</v>
      </c>
      <c r="E27" s="30">
        <f t="shared" si="6"/>
        <v>-17418.73</v>
      </c>
      <c r="F27" s="30">
        <f t="shared" si="6"/>
        <v>-31804.19</v>
      </c>
      <c r="G27" s="30">
        <f t="shared" si="6"/>
        <v>-27330.659999999996</v>
      </c>
      <c r="H27" s="30">
        <f t="shared" si="6"/>
        <v>-132528.03</v>
      </c>
      <c r="I27" s="30">
        <f t="shared" si="6"/>
        <v>-17753.579999999994</v>
      </c>
      <c r="J27" s="30">
        <f t="shared" si="6"/>
        <v>-52130.45</v>
      </c>
      <c r="K27" s="30">
        <f t="shared" si="6"/>
        <v>-79358.5</v>
      </c>
      <c r="L27" s="30">
        <f t="shared" si="6"/>
        <v>-22550.769999999997</v>
      </c>
      <c r="M27" s="30">
        <f t="shared" si="6"/>
        <v>-24645.469999999998</v>
      </c>
      <c r="N27" s="30">
        <f t="shared" si="6"/>
        <v>-23967.449999999997</v>
      </c>
      <c r="O27" s="30">
        <f t="shared" si="6"/>
        <v>-573581.1999999998</v>
      </c>
    </row>
    <row r="28" spans="1:15" ht="18.75" customHeight="1">
      <c r="A28" s="26" t="s">
        <v>40</v>
      </c>
      <c r="B28" s="31">
        <f>+B29</f>
        <v>-59122.8</v>
      </c>
      <c r="C28" s="31">
        <f>+C29</f>
        <v>-53301.6</v>
      </c>
      <c r="D28" s="31">
        <f aca="true" t="shared" si="7" ref="D28:O28">+D29</f>
        <v>-43331.2</v>
      </c>
      <c r="E28" s="31">
        <f t="shared" si="7"/>
        <v>-8496.4</v>
      </c>
      <c r="F28" s="31">
        <f t="shared" si="7"/>
        <v>-31900</v>
      </c>
      <c r="G28" s="31">
        <f t="shared" si="7"/>
        <v>-52153.2</v>
      </c>
      <c r="H28" s="31">
        <f t="shared" si="7"/>
        <v>-10643.6</v>
      </c>
      <c r="I28" s="31">
        <f t="shared" si="7"/>
        <v>-51493.2</v>
      </c>
      <c r="J28" s="31">
        <f t="shared" si="7"/>
        <v>-43401.6</v>
      </c>
      <c r="K28" s="31">
        <f t="shared" si="7"/>
        <v>-39067.6</v>
      </c>
      <c r="L28" s="31">
        <f t="shared" si="7"/>
        <v>-32269.6</v>
      </c>
      <c r="M28" s="31">
        <f t="shared" si="7"/>
        <v>-18299.6</v>
      </c>
      <c r="N28" s="31">
        <f t="shared" si="7"/>
        <v>-15826.8</v>
      </c>
      <c r="O28" s="31">
        <f t="shared" si="7"/>
        <v>-459307.19999999984</v>
      </c>
    </row>
    <row r="29" spans="1:26" ht="18.75" customHeight="1">
      <c r="A29" s="27" t="s">
        <v>41</v>
      </c>
      <c r="B29" s="16">
        <f>ROUND((-B9)*$G$3,2)</f>
        <v>-59122.8</v>
      </c>
      <c r="C29" s="16">
        <f aca="true" t="shared" si="8" ref="C29:N29">ROUND((-C9)*$G$3,2)</f>
        <v>-53301.6</v>
      </c>
      <c r="D29" s="16">
        <f t="shared" si="8"/>
        <v>-43331.2</v>
      </c>
      <c r="E29" s="16">
        <f t="shared" si="8"/>
        <v>-8496.4</v>
      </c>
      <c r="F29" s="16">
        <f t="shared" si="8"/>
        <v>-31900</v>
      </c>
      <c r="G29" s="16">
        <f t="shared" si="8"/>
        <v>-52153.2</v>
      </c>
      <c r="H29" s="16">
        <f t="shared" si="8"/>
        <v>-10643.6</v>
      </c>
      <c r="I29" s="16">
        <f t="shared" si="8"/>
        <v>-51493.2</v>
      </c>
      <c r="J29" s="16">
        <f t="shared" si="8"/>
        <v>-43401.6</v>
      </c>
      <c r="K29" s="16">
        <f t="shared" si="8"/>
        <v>-39067.6</v>
      </c>
      <c r="L29" s="16">
        <f t="shared" si="8"/>
        <v>-32269.6</v>
      </c>
      <c r="M29" s="16">
        <f t="shared" si="8"/>
        <v>-18299.6</v>
      </c>
      <c r="N29" s="16">
        <f t="shared" si="8"/>
        <v>-15826.8</v>
      </c>
      <c r="O29" s="32">
        <f aca="true" t="shared" si="9" ref="O29:O46">SUM(B29:N29)</f>
        <v>-459307.19999999984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8722.56</v>
      </c>
      <c r="C41" s="35">
        <v>8345.1</v>
      </c>
      <c r="D41" s="35">
        <v>-5405.43</v>
      </c>
      <c r="E41" s="35">
        <v>-8922.33</v>
      </c>
      <c r="F41" s="35">
        <v>95.81</v>
      </c>
      <c r="G41" s="35">
        <v>24822.54</v>
      </c>
      <c r="H41" s="35">
        <v>8115.57</v>
      </c>
      <c r="I41" s="35">
        <v>33739.62</v>
      </c>
      <c r="J41" s="35">
        <v>-8728.85</v>
      </c>
      <c r="K41" s="35">
        <v>-40290.9</v>
      </c>
      <c r="L41" s="35">
        <v>9718.83</v>
      </c>
      <c r="M41" s="35">
        <v>-6345.87</v>
      </c>
      <c r="N41" s="35">
        <v>-8140.65</v>
      </c>
      <c r="O41" s="33">
        <f t="shared" si="9"/>
        <v>15726.000000000005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946256.28</v>
      </c>
      <c r="C44" s="36">
        <f t="shared" si="11"/>
        <v>722149.6600000001</v>
      </c>
      <c r="D44" s="36">
        <f t="shared" si="11"/>
        <v>578639.84</v>
      </c>
      <c r="E44" s="36">
        <f t="shared" si="11"/>
        <v>167420.09999999998</v>
      </c>
      <c r="F44" s="36">
        <f t="shared" si="11"/>
        <v>675337.61</v>
      </c>
      <c r="G44" s="36">
        <f t="shared" si="11"/>
        <v>914864.1999999998</v>
      </c>
      <c r="H44" s="36">
        <f t="shared" si="11"/>
        <v>48759.600000000006</v>
      </c>
      <c r="I44" s="36">
        <f t="shared" si="11"/>
        <v>745924.54</v>
      </c>
      <c r="J44" s="36">
        <f t="shared" si="11"/>
        <v>647761.3500000001</v>
      </c>
      <c r="K44" s="36">
        <f t="shared" si="11"/>
        <v>795060.71</v>
      </c>
      <c r="L44" s="36">
        <f t="shared" si="11"/>
        <v>787340.7199999999</v>
      </c>
      <c r="M44" s="36">
        <f t="shared" si="11"/>
        <v>404989.1</v>
      </c>
      <c r="N44" s="36">
        <f t="shared" si="11"/>
        <v>219979.25999999995</v>
      </c>
      <c r="O44" s="36">
        <f>SUM(B44:N44)</f>
        <v>7654482.969999999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946256.29</v>
      </c>
      <c r="C50" s="51">
        <f t="shared" si="12"/>
        <v>722149.6699999999</v>
      </c>
      <c r="D50" s="51">
        <f t="shared" si="12"/>
        <v>578639.84</v>
      </c>
      <c r="E50" s="51">
        <f t="shared" si="12"/>
        <v>167420.1</v>
      </c>
      <c r="F50" s="51">
        <f t="shared" si="12"/>
        <v>675337.6200000001</v>
      </c>
      <c r="G50" s="51">
        <f t="shared" si="12"/>
        <v>914864.2</v>
      </c>
      <c r="H50" s="51">
        <f t="shared" si="12"/>
        <v>48759.6</v>
      </c>
      <c r="I50" s="51">
        <f t="shared" si="12"/>
        <v>745924.54</v>
      </c>
      <c r="J50" s="51">
        <f t="shared" si="12"/>
        <v>647761.36</v>
      </c>
      <c r="K50" s="51">
        <f t="shared" si="12"/>
        <v>795060.72</v>
      </c>
      <c r="L50" s="51">
        <f t="shared" si="12"/>
        <v>787340.72</v>
      </c>
      <c r="M50" s="51">
        <f t="shared" si="12"/>
        <v>404989.09</v>
      </c>
      <c r="N50" s="51">
        <f t="shared" si="12"/>
        <v>219979.25999999998</v>
      </c>
      <c r="O50" s="36">
        <f t="shared" si="12"/>
        <v>7654483.01</v>
      </c>
      <c r="Q50"/>
    </row>
    <row r="51" spans="1:18" ht="18.75" customHeight="1">
      <c r="A51" s="26" t="s">
        <v>57</v>
      </c>
      <c r="B51" s="51">
        <v>791585.63</v>
      </c>
      <c r="C51" s="51">
        <v>530204.7999999999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1321790.43</v>
      </c>
      <c r="P51"/>
      <c r="Q51" s="43"/>
      <c r="R51" s="43"/>
    </row>
    <row r="52" spans="1:16" ht="18.75" customHeight="1">
      <c r="A52" s="26" t="s">
        <v>58</v>
      </c>
      <c r="B52" s="51">
        <v>154670.66</v>
      </c>
      <c r="C52" s="51">
        <v>191944.87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346615.53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578639.84</v>
      </c>
      <c r="E53" s="52">
        <v>0</v>
      </c>
      <c r="F53" s="52">
        <v>0</v>
      </c>
      <c r="G53" s="52">
        <v>0</v>
      </c>
      <c r="H53" s="51">
        <v>48759.6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627399.44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167420.1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167420.1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675337.6200000001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675337.6200000001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914864.2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914864.2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745924.54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745924.54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647761.36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647761.36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795060.72</v>
      </c>
      <c r="L59" s="31">
        <v>787340.72</v>
      </c>
      <c r="M59" s="52">
        <v>0</v>
      </c>
      <c r="N59" s="52">
        <v>0</v>
      </c>
      <c r="O59" s="36">
        <f t="shared" si="13"/>
        <v>1582401.44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404989.09</v>
      </c>
      <c r="N60" s="52">
        <v>0</v>
      </c>
      <c r="O60" s="36">
        <f t="shared" si="13"/>
        <v>404989.09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219979.25999999998</v>
      </c>
      <c r="O61" s="55">
        <f t="shared" si="13"/>
        <v>219979.25999999998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2020-10-23T12:47:24Z</dcterms:modified>
  <cp:category/>
  <cp:version/>
  <cp:contentType/>
  <cp:contentStatus/>
</cp:coreProperties>
</file>