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<sst xmlns="http://schemas.openxmlformats.org/spreadsheetml/2006/main" count="79" uniqueCount="76">
  <si>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</si>
  <si>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</si>
  <si>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</si>
  <si>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</si>
  <si>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</si>
  <si>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</si>
  <si>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</si>
  <si>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</si>
  <si>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</si>
  <si>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</si>
  <si>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</si>
  <si>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</si>
  <si>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</si>
  <si>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</si>
  <si>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</si>
  <si>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</si>
  <si>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</si>
  <si>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</si>
  <si>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</si>
  <si>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</si>
  <si>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</si>
  <si>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</si>
  <si>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</si>
  <si>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</si>
  <si>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</si>
  <si>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</si>
  <si>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</si>
  <si>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</si>
  <si>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</si>
  <si>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</si>
  <si>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</si>
  <si>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</si>
  <si>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</si>
  <si>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</si>
  <si>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</si>
  <si>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</si>
  <si>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</si>
  <si>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</si>
  <si>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</si>
  <si>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</si>
  <si>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</si>
  <si>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</si>
  <si>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</si>
  <si>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</si>
  <si>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</si>
  <si>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</si>
  <si>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</si>
  <si>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</si>
  <si>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</si>
  <si>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</si>
  <si>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</si>
  <si>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</si>
  <si>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</si>
  <si>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</si>
  <si>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</si>
  <si>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</si>
  <si>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</si>
  <si>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</si>
  <si>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</si>
  <si>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</si>
  <si>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</si>
  <si>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</si>
  <si>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</si>
  <si>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</si>
  <si>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</si>
  <si>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</si>
  <si>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</si>
  <si>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</si>
  <si>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</si>
  <si>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</si>
  <si>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</si>
  <si>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</si>
  <si>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</si>
  <si>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</si>
  <si>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</si>
  <si>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15/10/20 - VENCIMENTO 22/10/20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</si>
</sst>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290028</v>
      </c>
      <c r="C7" s="9">
        <f t="shared" si="0"/>
        <v>204306</v>
      </c>
      <c r="D7" s="9">
        <f t="shared" si="0"/>
        <v>223518</v>
      </c>
      <c r="E7" s="9">
        <f t="shared" si="0"/>
        <v>47449</v>
      </c>
      <c r="F7" s="9">
        <f t="shared" si="0"/>
        <v>163706</v>
      </c>
      <c r="G7" s="9">
        <f t="shared" si="0"/>
        <v>251478</v>
      </c>
      <c r="H7" s="9">
        <f t="shared" si="0"/>
        <v>38271</v>
      </c>
      <c r="I7" s="9">
        <f t="shared" si="0"/>
        <v>183771</v>
      </c>
      <c r="J7" s="9">
        <f t="shared" si="0"/>
        <v>187922</v>
      </c>
      <c r="K7" s="9">
        <f t="shared" si="0"/>
        <v>261783</v>
      </c>
      <c r="L7" s="9">
        <f t="shared" si="0"/>
        <v>200316</v>
      </c>
      <c r="M7" s="9">
        <f t="shared" si="0"/>
        <v>88172</v>
      </c>
      <c r="N7" s="9">
        <f t="shared" si="0"/>
        <v>58269</v>
      </c>
      <c r="O7" s="9">
        <f t="shared" si="0"/>
        <v>2198989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12663</v>
      </c>
      <c r="C8" s="11">
        <f t="shared" si="1"/>
        <v>11670</v>
      </c>
      <c r="D8" s="11">
        <f t="shared" si="1"/>
        <v>9223</v>
      </c>
      <c r="E8" s="11">
        <f t="shared" si="1"/>
        <v>1825</v>
      </c>
      <c r="F8" s="11">
        <f t="shared" si="1"/>
        <v>6733</v>
      </c>
      <c r="G8" s="11">
        <f t="shared" si="1"/>
        <v>10653</v>
      </c>
      <c r="H8" s="11">
        <f t="shared" si="1"/>
        <v>2241</v>
      </c>
      <c r="I8" s="11">
        <f t="shared" si="1"/>
        <v>11044</v>
      </c>
      <c r="J8" s="11">
        <f t="shared" si="1"/>
        <v>9380</v>
      </c>
      <c r="K8" s="11">
        <f t="shared" si="1"/>
        <v>8083</v>
      </c>
      <c r="L8" s="11">
        <f t="shared" si="1"/>
        <v>6892</v>
      </c>
      <c r="M8" s="11">
        <f t="shared" si="1"/>
        <v>3728</v>
      </c>
      <c r="N8" s="11">
        <f t="shared" si="1"/>
        <v>3418</v>
      </c>
      <c r="O8" s="11">
        <f t="shared" si="1"/>
        <v>97553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12663</v>
      </c>
      <c r="C9" s="11">
        <v>11670</v>
      </c>
      <c r="D9" s="11">
        <v>9223</v>
      </c>
      <c r="E9" s="11">
        <v>1825</v>
      </c>
      <c r="F9" s="11">
        <v>6733</v>
      </c>
      <c r="G9" s="11">
        <v>10653</v>
      </c>
      <c r="H9" s="11">
        <v>2241</v>
      </c>
      <c r="I9" s="11">
        <v>11043</v>
      </c>
      <c r="J9" s="11">
        <v>9380</v>
      </c>
      <c r="K9" s="11">
        <v>8076</v>
      </c>
      <c r="L9" s="11">
        <v>6891</v>
      </c>
      <c r="M9" s="11">
        <v>3723</v>
      </c>
      <c r="N9" s="11">
        <v>3418</v>
      </c>
      <c r="O9" s="11">
        <f>SUM(B9:N9)</f>
        <v>97539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7</v>
      </c>
      <c r="L10" s="13">
        <v>1</v>
      </c>
      <c r="M10" s="13">
        <v>5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277365</v>
      </c>
      <c r="C11" s="13">
        <v>192636</v>
      </c>
      <c r="D11" s="13">
        <v>214295</v>
      </c>
      <c r="E11" s="13">
        <v>45624</v>
      </c>
      <c r="F11" s="13">
        <v>156973</v>
      </c>
      <c r="G11" s="13">
        <v>240825</v>
      </c>
      <c r="H11" s="13">
        <v>36030</v>
      </c>
      <c r="I11" s="13">
        <v>172727</v>
      </c>
      <c r="J11" s="13">
        <v>178542</v>
      </c>
      <c r="K11" s="13">
        <v>253700</v>
      </c>
      <c r="L11" s="13">
        <v>193424</v>
      </c>
      <c r="M11" s="13">
        <v>84444</v>
      </c>
      <c r="N11" s="13">
        <v>54851</v>
      </c>
      <c r="O11" s="11">
        <f>SUM(B11:N11)</f>
        <v>2101436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1.46548209838679</v>
      </c>
      <c r="C15" s="19">
        <v>1.52318909101448</v>
      </c>
      <c r="D15" s="19">
        <v>1.355457784147465</v>
      </c>
      <c r="E15" s="19">
        <v>1.093588457246013</v>
      </c>
      <c r="F15" s="19">
        <v>1.794567547231335</v>
      </c>
      <c r="G15" s="19">
        <v>1.892626405822911</v>
      </c>
      <c r="H15" s="19">
        <v>1.809062890223953</v>
      </c>
      <c r="I15" s="19">
        <v>1.654398801945734</v>
      </c>
      <c r="J15" s="19">
        <v>1.537599049437715</v>
      </c>
      <c r="K15" s="19">
        <v>1.452737060301964</v>
      </c>
      <c r="L15" s="19">
        <v>1.517372278779714</v>
      </c>
      <c r="M15" s="19">
        <v>1.604274931205878</v>
      </c>
      <c r="N15" s="19">
        <v>1.552546567152297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978869.4</v>
      </c>
      <c r="C17" s="24">
        <f aca="true" t="shared" si="2" ref="C17:N17">C18+C19+C20+C21+C22+C23+C24+C25</f>
        <v>749870.1799999998</v>
      </c>
      <c r="D17" s="24">
        <f t="shared" si="2"/>
        <v>620904.7500000001</v>
      </c>
      <c r="E17" s="24">
        <f t="shared" si="2"/>
        <v>184133.86000000002</v>
      </c>
      <c r="F17" s="24">
        <f t="shared" si="2"/>
        <v>688017.74</v>
      </c>
      <c r="G17" s="24">
        <f t="shared" si="2"/>
        <v>920664.9099999999</v>
      </c>
      <c r="H17" s="24">
        <f t="shared" si="2"/>
        <v>173820.83</v>
      </c>
      <c r="I17" s="24">
        <f t="shared" si="2"/>
        <v>715721.4299999999</v>
      </c>
      <c r="J17" s="24">
        <f t="shared" si="2"/>
        <v>677936.49</v>
      </c>
      <c r="K17" s="24">
        <f t="shared" si="2"/>
        <v>861640.88</v>
      </c>
      <c r="L17" s="24">
        <f t="shared" si="2"/>
        <v>786317.5499999999</v>
      </c>
      <c r="M17" s="24">
        <f t="shared" si="2"/>
        <v>424854.4699999999</v>
      </c>
      <c r="N17" s="24">
        <f t="shared" si="2"/>
        <v>238985.27999999997</v>
      </c>
      <c r="O17" s="24">
        <f>O18+O19+O20+O21+O22+O23+O24+O25</f>
        <v>8021737.7700000005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647980.56</v>
      </c>
      <c r="C18" s="30">
        <f t="shared" si="3"/>
        <v>471436.1</v>
      </c>
      <c r="D18" s="30">
        <f t="shared" si="3"/>
        <v>452221.62</v>
      </c>
      <c r="E18" s="30">
        <f t="shared" si="3"/>
        <v>164225.73</v>
      </c>
      <c r="F18" s="30">
        <f t="shared" si="3"/>
        <v>383759.61</v>
      </c>
      <c r="G18" s="30">
        <f t="shared" si="3"/>
        <v>484623.25</v>
      </c>
      <c r="H18" s="30">
        <f t="shared" si="3"/>
        <v>98888.44</v>
      </c>
      <c r="I18" s="30">
        <f t="shared" si="3"/>
        <v>420688.57</v>
      </c>
      <c r="J18" s="30">
        <f t="shared" si="3"/>
        <v>432991.08</v>
      </c>
      <c r="K18" s="30">
        <f t="shared" si="3"/>
        <v>570529.87</v>
      </c>
      <c r="L18" s="30">
        <f t="shared" si="3"/>
        <v>496863.81</v>
      </c>
      <c r="M18" s="30">
        <f t="shared" si="3"/>
        <v>252656.87</v>
      </c>
      <c r="N18" s="30">
        <f t="shared" si="3"/>
        <v>150893.4</v>
      </c>
      <c r="O18" s="30">
        <f aca="true" t="shared" si="4" ref="O18:O25">SUM(B18:N18)</f>
        <v>5027758.91</v>
      </c>
    </row>
    <row r="19" spans="1:23" ht="18.75" customHeight="1">
      <c r="A19" s="26" t="s">
        <v>35</v>
      </c>
      <c r="B19" s="30">
        <f>IF(B15&lt;&gt;0,ROUND((B15-1)*B18,2),0)</f>
        <v>301623.35</v>
      </c>
      <c r="C19" s="30">
        <f aca="true" t="shared" si="5" ref="C19:N19">IF(C15&lt;&gt;0,ROUND((C15-1)*C18,2),0)</f>
        <v>246650.22</v>
      </c>
      <c r="D19" s="30">
        <f t="shared" si="5"/>
        <v>160745.69</v>
      </c>
      <c r="E19" s="30">
        <f t="shared" si="5"/>
        <v>15369.63</v>
      </c>
      <c r="F19" s="30">
        <f t="shared" si="5"/>
        <v>304922.93</v>
      </c>
      <c r="G19" s="30">
        <f t="shared" si="5"/>
        <v>432587.51</v>
      </c>
      <c r="H19" s="30">
        <f t="shared" si="5"/>
        <v>80006.97</v>
      </c>
      <c r="I19" s="30">
        <f t="shared" si="5"/>
        <v>275298.1</v>
      </c>
      <c r="J19" s="30">
        <f t="shared" si="5"/>
        <v>232775.59</v>
      </c>
      <c r="K19" s="30">
        <f t="shared" si="5"/>
        <v>258300.02</v>
      </c>
      <c r="L19" s="30">
        <f t="shared" si="5"/>
        <v>257063.56</v>
      </c>
      <c r="M19" s="30">
        <f t="shared" si="5"/>
        <v>152674.21</v>
      </c>
      <c r="N19" s="30">
        <f t="shared" si="5"/>
        <v>83375.63</v>
      </c>
      <c r="O19" s="30">
        <f t="shared" si="4"/>
        <v>2801393.4099999997</v>
      </c>
      <c r="W19" s="62"/>
    </row>
    <row r="20" spans="1:15" ht="18.75" customHeight="1">
      <c r="A20" s="26" t="s">
        <v>36</v>
      </c>
      <c r="B20" s="30">
        <v>33940.59</v>
      </c>
      <c r="C20" s="30">
        <v>24792.32</v>
      </c>
      <c r="D20" s="30">
        <v>10877.66</v>
      </c>
      <c r="E20" s="30">
        <v>5850.06</v>
      </c>
      <c r="F20" s="30">
        <v>14315.69</v>
      </c>
      <c r="G20" s="30">
        <v>21832.76</v>
      </c>
      <c r="H20" s="30">
        <v>3685.68</v>
      </c>
      <c r="I20" s="30">
        <v>13407.39</v>
      </c>
      <c r="J20" s="30">
        <v>20933.25</v>
      </c>
      <c r="K20" s="30">
        <v>32158.22</v>
      </c>
      <c r="L20" s="30">
        <v>29668.87</v>
      </c>
      <c r="M20" s="30">
        <v>11325.98</v>
      </c>
      <c r="N20" s="30">
        <v>6682.56</v>
      </c>
      <c r="O20" s="30">
        <f t="shared" si="4"/>
        <v>229471.02999999997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-152.78</v>
      </c>
      <c r="C23" s="30">
        <v>-525.91</v>
      </c>
      <c r="D23" s="30">
        <v>-2678.2</v>
      </c>
      <c r="E23" s="30">
        <v>0</v>
      </c>
      <c r="F23" s="30">
        <v>-467.22</v>
      </c>
      <c r="G23" s="30">
        <v>-1428.51</v>
      </c>
      <c r="H23" s="30">
        <v>-2117.7</v>
      </c>
      <c r="I23" s="30">
        <v>0</v>
      </c>
      <c r="J23" s="30">
        <v>-2547.27</v>
      </c>
      <c r="K23" s="30">
        <v>0</v>
      </c>
      <c r="L23" s="30">
        <v>-683.46</v>
      </c>
      <c r="M23" s="30">
        <v>-546.8</v>
      </c>
      <c r="N23" s="30">
        <v>-65.65</v>
      </c>
      <c r="O23" s="30">
        <f t="shared" si="4"/>
        <v>-11213.499999999998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-43598.97</v>
      </c>
      <c r="C24" s="30">
        <v>-31762.56</v>
      </c>
      <c r="D24" s="30">
        <v>-27223.77</v>
      </c>
      <c r="E24" s="30">
        <v>-8156.4</v>
      </c>
      <c r="F24" s="30">
        <v>-30389.05</v>
      </c>
      <c r="G24" s="30">
        <v>-38627.43</v>
      </c>
      <c r="H24" s="30">
        <v>-6642.56</v>
      </c>
      <c r="I24" s="30">
        <v>-30208.17</v>
      </c>
      <c r="J24" s="30">
        <v>-29420.06</v>
      </c>
      <c r="K24" s="30">
        <v>-36465.64</v>
      </c>
      <c r="L24" s="30">
        <v>-33617.67</v>
      </c>
      <c r="M24" s="30">
        <v>-17969.65</v>
      </c>
      <c r="N24" s="30">
        <v>-10418.1</v>
      </c>
      <c r="O24" s="30">
        <f t="shared" si="4"/>
        <v>-344500.02999999997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25637.89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302941.63000000006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-55717.2</v>
      </c>
      <c r="C27" s="30">
        <f>+C28+C30+C41+C42+C45-C46</f>
        <v>-51348</v>
      </c>
      <c r="D27" s="30">
        <f t="shared" si="6"/>
        <v>-40581.2</v>
      </c>
      <c r="E27" s="30">
        <f t="shared" si="6"/>
        <v>-8030</v>
      </c>
      <c r="F27" s="30">
        <f t="shared" si="6"/>
        <v>-29625.2</v>
      </c>
      <c r="G27" s="30">
        <f t="shared" si="6"/>
        <v>-46873.2</v>
      </c>
      <c r="H27" s="30">
        <f t="shared" si="6"/>
        <v>-9860.4</v>
      </c>
      <c r="I27" s="30">
        <f t="shared" si="6"/>
        <v>-48589.2</v>
      </c>
      <c r="J27" s="30">
        <f t="shared" si="6"/>
        <v>-41272</v>
      </c>
      <c r="K27" s="30">
        <f t="shared" si="6"/>
        <v>-35534.4</v>
      </c>
      <c r="L27" s="30">
        <f t="shared" si="6"/>
        <v>-30320.4</v>
      </c>
      <c r="M27" s="30">
        <f t="shared" si="6"/>
        <v>-16381.2</v>
      </c>
      <c r="N27" s="30">
        <f t="shared" si="6"/>
        <v>-15039.2</v>
      </c>
      <c r="O27" s="30">
        <f t="shared" si="6"/>
        <v>-429171.60000000003</v>
      </c>
    </row>
    <row r="28" spans="1:15" ht="18.75" customHeight="1">
      <c r="A28" s="26" t="s">
        <v>40</v>
      </c>
      <c r="B28" s="31">
        <f>+B29</f>
        <v>-55717.2</v>
      </c>
      <c r="C28" s="31">
        <f>+C29</f>
        <v>-51348</v>
      </c>
      <c r="D28" s="31">
        <f aca="true" t="shared" si="7" ref="D28:O28">+D29</f>
        <v>-40581.2</v>
      </c>
      <c r="E28" s="31">
        <f t="shared" si="7"/>
        <v>-8030</v>
      </c>
      <c r="F28" s="31">
        <f t="shared" si="7"/>
        <v>-29625.2</v>
      </c>
      <c r="G28" s="31">
        <f t="shared" si="7"/>
        <v>-46873.2</v>
      </c>
      <c r="H28" s="31">
        <f t="shared" si="7"/>
        <v>-9860.4</v>
      </c>
      <c r="I28" s="31">
        <f t="shared" si="7"/>
        <v>-48589.2</v>
      </c>
      <c r="J28" s="31">
        <f t="shared" si="7"/>
        <v>-41272</v>
      </c>
      <c r="K28" s="31">
        <f t="shared" si="7"/>
        <v>-35534.4</v>
      </c>
      <c r="L28" s="31">
        <f t="shared" si="7"/>
        <v>-30320.4</v>
      </c>
      <c r="M28" s="31">
        <f t="shared" si="7"/>
        <v>-16381.2</v>
      </c>
      <c r="N28" s="31">
        <f t="shared" si="7"/>
        <v>-15039.2</v>
      </c>
      <c r="O28" s="31">
        <f t="shared" si="7"/>
        <v>-429171.60000000003</v>
      </c>
    </row>
    <row r="29" spans="1:26" ht="18.75" customHeight="1">
      <c r="A29" s="27" t="s">
        <v>41</v>
      </c>
      <c r="B29" s="16">
        <f>ROUND((-B9)*$G$3,2)</f>
        <v>-55717.2</v>
      </c>
      <c r="C29" s="16">
        <f aca="true" t="shared" si="8" ref="C29:N29">ROUND((-C9)*$G$3,2)</f>
        <v>-51348</v>
      </c>
      <c r="D29" s="16">
        <f t="shared" si="8"/>
        <v>-40581.2</v>
      </c>
      <c r="E29" s="16">
        <f t="shared" si="8"/>
        <v>-8030</v>
      </c>
      <c r="F29" s="16">
        <f t="shared" si="8"/>
        <v>-29625.2</v>
      </c>
      <c r="G29" s="16">
        <f t="shared" si="8"/>
        <v>-46873.2</v>
      </c>
      <c r="H29" s="16">
        <f t="shared" si="8"/>
        <v>-9860.4</v>
      </c>
      <c r="I29" s="16">
        <f t="shared" si="8"/>
        <v>-48589.2</v>
      </c>
      <c r="J29" s="16">
        <f t="shared" si="8"/>
        <v>-41272</v>
      </c>
      <c r="K29" s="16">
        <f t="shared" si="8"/>
        <v>-35534.4</v>
      </c>
      <c r="L29" s="16">
        <f t="shared" si="8"/>
        <v>-30320.4</v>
      </c>
      <c r="M29" s="16">
        <f t="shared" si="8"/>
        <v>-16381.2</v>
      </c>
      <c r="N29" s="16">
        <f t="shared" si="8"/>
        <v>-15039.2</v>
      </c>
      <c r="O29" s="32">
        <f aca="true" t="shared" si="9" ref="O29:O46">SUM(B29:N29)</f>
        <v>-429171.60000000003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923152.2000000001</v>
      </c>
      <c r="C44" s="36">
        <f t="shared" si="11"/>
        <v>698522.1799999998</v>
      </c>
      <c r="D44" s="36">
        <f t="shared" si="11"/>
        <v>580323.5500000002</v>
      </c>
      <c r="E44" s="36">
        <f t="shared" si="11"/>
        <v>176103.86000000002</v>
      </c>
      <c r="F44" s="36">
        <f t="shared" si="11"/>
        <v>658392.54</v>
      </c>
      <c r="G44" s="36">
        <f t="shared" si="11"/>
        <v>873791.71</v>
      </c>
      <c r="H44" s="36">
        <f t="shared" si="11"/>
        <v>163960.43</v>
      </c>
      <c r="I44" s="36">
        <f t="shared" si="11"/>
        <v>667132.23</v>
      </c>
      <c r="J44" s="36">
        <f t="shared" si="11"/>
        <v>636664.49</v>
      </c>
      <c r="K44" s="36">
        <f t="shared" si="11"/>
        <v>826106.48</v>
      </c>
      <c r="L44" s="36">
        <f t="shared" si="11"/>
        <v>755997.1499999999</v>
      </c>
      <c r="M44" s="36">
        <f t="shared" si="11"/>
        <v>408473.2699999999</v>
      </c>
      <c r="N44" s="36">
        <f t="shared" si="11"/>
        <v>223946.07999999996</v>
      </c>
      <c r="O44" s="36">
        <f>SUM(B44:N44)</f>
        <v>7592566.17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923152.2</v>
      </c>
      <c r="C50" s="51">
        <f t="shared" si="12"/>
        <v>698522.17</v>
      </c>
      <c r="D50" s="51">
        <f t="shared" si="12"/>
        <v>580323.55</v>
      </c>
      <c r="E50" s="51">
        <f t="shared" si="12"/>
        <v>176103.87</v>
      </c>
      <c r="F50" s="51">
        <f t="shared" si="12"/>
        <v>658392.53</v>
      </c>
      <c r="G50" s="51">
        <f t="shared" si="12"/>
        <v>873791.72</v>
      </c>
      <c r="H50" s="51">
        <f t="shared" si="12"/>
        <v>163960.42</v>
      </c>
      <c r="I50" s="51">
        <f t="shared" si="12"/>
        <v>667132.23</v>
      </c>
      <c r="J50" s="51">
        <f t="shared" si="12"/>
        <v>636664.49</v>
      </c>
      <c r="K50" s="51">
        <f t="shared" si="12"/>
        <v>826106.48</v>
      </c>
      <c r="L50" s="51">
        <f t="shared" si="12"/>
        <v>755997.15</v>
      </c>
      <c r="M50" s="51">
        <f t="shared" si="12"/>
        <v>408473.27</v>
      </c>
      <c r="N50" s="51">
        <f t="shared" si="12"/>
        <v>223946.08</v>
      </c>
      <c r="O50" s="36">
        <f t="shared" si="12"/>
        <v>7592566.16</v>
      </c>
      <c r="Q50"/>
    </row>
    <row r="51" spans="1:18" ht="18.75" customHeight="1">
      <c r="A51" s="26" t="s">
        <v>59</v>
      </c>
      <c r="B51" s="51">
        <v>772409.24</v>
      </c>
      <c r="C51" s="51">
        <v>513193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1285602.24</v>
      </c>
      <c r="P51"/>
      <c r="Q51"/>
      <c r="R51" s="43"/>
    </row>
    <row r="52" spans="1:16" ht="18.75" customHeight="1">
      <c r="A52" s="26" t="s">
        <v>60</v>
      </c>
      <c r="B52" s="51">
        <v>150742.96</v>
      </c>
      <c r="C52" s="51">
        <v>185329.17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336072.13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580323.55</v>
      </c>
      <c r="E53" s="52">
        <v>0</v>
      </c>
      <c r="F53" s="52">
        <v>0</v>
      </c>
      <c r="G53" s="52">
        <v>0</v>
      </c>
      <c r="H53" s="51">
        <v>163960.42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744283.9700000001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176103.87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176103.87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658392.53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658392.53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873791.72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873791.72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667132.23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667132.23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636664.49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636664.49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826106.48</v>
      </c>
      <c r="L59" s="31">
        <v>755997.15</v>
      </c>
      <c r="M59" s="52">
        <v>0</v>
      </c>
      <c r="N59" s="52">
        <v>0</v>
      </c>
      <c r="O59" s="36">
        <f t="shared" si="13"/>
        <v>1582103.63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408473.27</v>
      </c>
      <c r="N60" s="52">
        <v>0</v>
      </c>
      <c r="O60" s="36">
        <f t="shared" si="13"/>
        <v>408473.27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223946.08</v>
      </c>
      <c r="O61" s="55">
        <f t="shared" si="13"/>
        <v>223946.08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2020-10-22T12:23:34Z</dcterms:modified>
  <cp:category/>
  <cp:version/>
  <cp:contentType/>
  <cp:contentStatus/>
</cp:coreProperties>
</file>