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<sst xmlns="http://schemas.openxmlformats.org/spreadsheetml/2006/main" count="79" uniqueCount="76">
  <si>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</si>
  <si>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</si>
  <si>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</si>
  <si>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</si>
  <si>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</si>
  <si>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</si>
  <si>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</si>
  <si>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</si>
  <si>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</si>
  <si>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</si>
  <si>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</si>
  <si>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</si>
  <si>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</si>
  <si>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</si>
  <si>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</si>
  <si>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</si>
  <si>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</si>
  <si>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</si>
  <si>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</si>
  <si>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</si>
  <si>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</si>
  <si>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</si>
  <si>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</si>
  <si>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</si>
  <si>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</si>
  <si>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</si>
  <si>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</si>
  <si>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</si>
  <si>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</si>
  <si>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</si>
  <si>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</si>
  <si>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</si>
  <si>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</si>
  <si>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</si>
  <si>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</si>
  <si>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</si>
  <si>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</si>
  <si>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</si>
  <si>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</si>
  <si>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</si>
  <si>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</si>
  <si>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</si>
  <si>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</si>
  <si>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</si>
  <si>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</si>
  <si>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</si>
  <si>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</si>
  <si>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</si>
  <si>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</si>
  <si>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</si>
  <si>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</si>
  <si>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</si>
  <si>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</si>
  <si>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</si>
  <si>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</si>
  <si>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</si>
  <si>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</si>
  <si>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</si>
  <si>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</si>
  <si>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</si>
  <si>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</si>
  <si>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</si>
  <si>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</si>
  <si>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</si>
  <si>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</si>
  <si>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</si>
  <si>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</si>
  <si>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</si>
  <si>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</si>
  <si>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</si>
  <si>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</si>
  <si>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</si>
  <si>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</si>
  <si>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</si>
  <si>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</si>
  <si>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08/10/20 - VENCIMENTO 16/10/20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</si>
</sst>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296107</v>
      </c>
      <c r="C7" s="9">
        <f t="shared" si="0"/>
        <v>208655</v>
      </c>
      <c r="D7" s="9">
        <f t="shared" si="0"/>
        <v>225685</v>
      </c>
      <c r="E7" s="9">
        <f t="shared" si="0"/>
        <v>48813</v>
      </c>
      <c r="F7" s="9">
        <f t="shared" si="0"/>
        <v>168230</v>
      </c>
      <c r="G7" s="9">
        <f t="shared" si="0"/>
        <v>264744</v>
      </c>
      <c r="H7" s="9">
        <f t="shared" si="0"/>
        <v>38190</v>
      </c>
      <c r="I7" s="9">
        <f t="shared" si="0"/>
        <v>208965</v>
      </c>
      <c r="J7" s="9">
        <f t="shared" si="0"/>
        <v>188677</v>
      </c>
      <c r="K7" s="9">
        <f t="shared" si="0"/>
        <v>265214</v>
      </c>
      <c r="L7" s="9">
        <f t="shared" si="0"/>
        <v>201991</v>
      </c>
      <c r="M7" s="9">
        <f t="shared" si="0"/>
        <v>88298</v>
      </c>
      <c r="N7" s="9">
        <f t="shared" si="0"/>
        <v>58850</v>
      </c>
      <c r="O7" s="9">
        <f t="shared" si="0"/>
        <v>2262419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13532</v>
      </c>
      <c r="C8" s="11">
        <f t="shared" si="1"/>
        <v>12562</v>
      </c>
      <c r="D8" s="11">
        <f t="shared" si="1"/>
        <v>10368</v>
      </c>
      <c r="E8" s="11">
        <f t="shared" si="1"/>
        <v>1998</v>
      </c>
      <c r="F8" s="11">
        <f t="shared" si="1"/>
        <v>7536</v>
      </c>
      <c r="G8" s="11">
        <f t="shared" si="1"/>
        <v>12242</v>
      </c>
      <c r="H8" s="11">
        <f t="shared" si="1"/>
        <v>2152</v>
      </c>
      <c r="I8" s="11">
        <f t="shared" si="1"/>
        <v>13492</v>
      </c>
      <c r="J8" s="11">
        <f t="shared" si="1"/>
        <v>10244</v>
      </c>
      <c r="K8" s="11">
        <f t="shared" si="1"/>
        <v>9005</v>
      </c>
      <c r="L8" s="11">
        <f t="shared" si="1"/>
        <v>7698</v>
      </c>
      <c r="M8" s="11">
        <f t="shared" si="1"/>
        <v>4095</v>
      </c>
      <c r="N8" s="11">
        <f t="shared" si="1"/>
        <v>3547</v>
      </c>
      <c r="O8" s="11">
        <f t="shared" si="1"/>
        <v>108471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13532</v>
      </c>
      <c r="C9" s="11">
        <v>12562</v>
      </c>
      <c r="D9" s="11">
        <v>10368</v>
      </c>
      <c r="E9" s="11">
        <v>1998</v>
      </c>
      <c r="F9" s="11">
        <v>7536</v>
      </c>
      <c r="G9" s="11">
        <v>12242</v>
      </c>
      <c r="H9" s="11">
        <v>2151</v>
      </c>
      <c r="I9" s="11">
        <v>13491</v>
      </c>
      <c r="J9" s="11">
        <v>10244</v>
      </c>
      <c r="K9" s="11">
        <v>8998</v>
      </c>
      <c r="L9" s="11">
        <v>7697</v>
      </c>
      <c r="M9" s="11">
        <v>4088</v>
      </c>
      <c r="N9" s="11">
        <v>3547</v>
      </c>
      <c r="O9" s="11">
        <f>SUM(B9:N9)</f>
        <v>108454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1</v>
      </c>
      <c r="J10" s="13">
        <v>0</v>
      </c>
      <c r="K10" s="13">
        <v>7</v>
      </c>
      <c r="L10" s="13">
        <v>1</v>
      </c>
      <c r="M10" s="13">
        <v>7</v>
      </c>
      <c r="N10" s="13">
        <v>0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282575</v>
      </c>
      <c r="C11" s="13">
        <v>196093</v>
      </c>
      <c r="D11" s="13">
        <v>215317</v>
      </c>
      <c r="E11" s="13">
        <v>46815</v>
      </c>
      <c r="F11" s="13">
        <v>160694</v>
      </c>
      <c r="G11" s="13">
        <v>252502</v>
      </c>
      <c r="H11" s="13">
        <v>36038</v>
      </c>
      <c r="I11" s="13">
        <v>195473</v>
      </c>
      <c r="J11" s="13">
        <v>178433</v>
      </c>
      <c r="K11" s="13">
        <v>256209</v>
      </c>
      <c r="L11" s="13">
        <v>194293</v>
      </c>
      <c r="M11" s="13">
        <v>84203</v>
      </c>
      <c r="N11" s="13">
        <v>55303</v>
      </c>
      <c r="O11" s="11">
        <f>SUM(B11:N11)</f>
        <v>2153948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1.459688382715737</v>
      </c>
      <c r="C15" s="19">
        <v>1.51870737466585</v>
      </c>
      <c r="D15" s="19">
        <v>1.314182530079074</v>
      </c>
      <c r="E15" s="19">
        <v>1.072304387860565</v>
      </c>
      <c r="F15" s="19">
        <v>1.816024224568295</v>
      </c>
      <c r="G15" s="19">
        <v>1.865601640981633</v>
      </c>
      <c r="H15" s="19">
        <v>1.711456070553642</v>
      </c>
      <c r="I15" s="19">
        <v>1.522096165106099</v>
      </c>
      <c r="J15" s="19">
        <v>1.55570345113203</v>
      </c>
      <c r="K15" s="19">
        <v>1.459513186654689</v>
      </c>
      <c r="L15" s="19">
        <v>1.519821430912761</v>
      </c>
      <c r="M15" s="19">
        <v>1.584362150934687</v>
      </c>
      <c r="N15" s="19">
        <v>1.559968648221897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994359.14</v>
      </c>
      <c r="C17" s="24">
        <f aca="true" t="shared" si="2" ref="C17:N17">C18+C19+C20+C21+C22+C23+C24+C25</f>
        <v>762270.6499999999</v>
      </c>
      <c r="D17" s="24">
        <f t="shared" si="2"/>
        <v>607392.08</v>
      </c>
      <c r="E17" s="24">
        <f t="shared" si="2"/>
        <v>185466.33000000002</v>
      </c>
      <c r="F17" s="24">
        <f t="shared" si="2"/>
        <v>715543.1699999999</v>
      </c>
      <c r="G17" s="24">
        <f t="shared" si="2"/>
        <v>956108.4</v>
      </c>
      <c r="H17" s="24">
        <f t="shared" si="2"/>
        <v>162791.25999999998</v>
      </c>
      <c r="I17" s="24">
        <f t="shared" si="2"/>
        <v>748381.95</v>
      </c>
      <c r="J17" s="24">
        <f t="shared" si="2"/>
        <v>688600.95</v>
      </c>
      <c r="K17" s="24">
        <f t="shared" si="2"/>
        <v>876547.3200000001</v>
      </c>
      <c r="L17" s="24">
        <f t="shared" si="2"/>
        <v>793506.0199999999</v>
      </c>
      <c r="M17" s="24">
        <f t="shared" si="2"/>
        <v>420813.82</v>
      </c>
      <c r="N17" s="24">
        <f t="shared" si="2"/>
        <v>242380.31999999995</v>
      </c>
      <c r="O17" s="24">
        <f>O18+O19+O20+O21+O22+O23+O24+O25</f>
        <v>8154161.410000001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661562.26</v>
      </c>
      <c r="C18" s="30">
        <f t="shared" si="3"/>
        <v>481471.41</v>
      </c>
      <c r="D18" s="30">
        <f t="shared" si="3"/>
        <v>456605.89</v>
      </c>
      <c r="E18" s="30">
        <f t="shared" si="3"/>
        <v>168946.67</v>
      </c>
      <c r="F18" s="30">
        <f t="shared" si="3"/>
        <v>394364.77</v>
      </c>
      <c r="G18" s="30">
        <f t="shared" si="3"/>
        <v>510188.16</v>
      </c>
      <c r="H18" s="30">
        <f t="shared" si="3"/>
        <v>98679.14</v>
      </c>
      <c r="I18" s="30">
        <f t="shared" si="3"/>
        <v>478362.68</v>
      </c>
      <c r="J18" s="30">
        <f t="shared" si="3"/>
        <v>434730.68</v>
      </c>
      <c r="K18" s="30">
        <f t="shared" si="3"/>
        <v>578007.39</v>
      </c>
      <c r="L18" s="30">
        <f t="shared" si="3"/>
        <v>501018.48</v>
      </c>
      <c r="M18" s="30">
        <f t="shared" si="3"/>
        <v>253017.92</v>
      </c>
      <c r="N18" s="30">
        <f t="shared" si="3"/>
        <v>152397.96</v>
      </c>
      <c r="O18" s="30">
        <f aca="true" t="shared" si="4" ref="O18:O25">SUM(B18:N18)</f>
        <v>5169353.410000001</v>
      </c>
    </row>
    <row r="19" spans="1:23" ht="18.75" customHeight="1">
      <c r="A19" s="26" t="s">
        <v>35</v>
      </c>
      <c r="B19" s="30">
        <f>IF(B15&lt;&gt;0,ROUND((B15-1)*B18,2),0)</f>
        <v>304112.49</v>
      </c>
      <c r="C19" s="30">
        <f aca="true" t="shared" si="5" ref="C19:N19">IF(C15&lt;&gt;0,ROUND((C15-1)*C18,2),0)</f>
        <v>249742.77</v>
      </c>
      <c r="D19" s="30">
        <f t="shared" si="5"/>
        <v>143457.59</v>
      </c>
      <c r="E19" s="30">
        <f t="shared" si="5"/>
        <v>12215.59</v>
      </c>
      <c r="F19" s="30">
        <f t="shared" si="5"/>
        <v>321811.21</v>
      </c>
      <c r="G19" s="30">
        <f t="shared" si="5"/>
        <v>441619.71</v>
      </c>
      <c r="H19" s="30">
        <f t="shared" si="5"/>
        <v>70205.87</v>
      </c>
      <c r="I19" s="30">
        <f t="shared" si="5"/>
        <v>249751.32</v>
      </c>
      <c r="J19" s="30">
        <f t="shared" si="5"/>
        <v>241581.34</v>
      </c>
      <c r="K19" s="30">
        <f t="shared" si="5"/>
        <v>265602.02</v>
      </c>
      <c r="L19" s="30">
        <f t="shared" si="5"/>
        <v>260440.14</v>
      </c>
      <c r="M19" s="30">
        <f t="shared" si="5"/>
        <v>147854.1</v>
      </c>
      <c r="N19" s="30">
        <f t="shared" si="5"/>
        <v>85338.08</v>
      </c>
      <c r="O19" s="30">
        <f t="shared" si="4"/>
        <v>2793732.2300000004</v>
      </c>
      <c r="W19" s="62"/>
    </row>
    <row r="20" spans="1:15" ht="18.75" customHeight="1">
      <c r="A20" s="26" t="s">
        <v>36</v>
      </c>
      <c r="B20" s="30">
        <v>33383.97</v>
      </c>
      <c r="C20" s="30">
        <v>24064.93</v>
      </c>
      <c r="D20" s="30">
        <v>10401.46</v>
      </c>
      <c r="E20" s="30">
        <v>5623.43</v>
      </c>
      <c r="F20" s="30">
        <v>14318.94</v>
      </c>
      <c r="G20" s="30">
        <v>22602.04</v>
      </c>
      <c r="H20" s="30">
        <v>2731.36</v>
      </c>
      <c r="I20" s="30">
        <v>13940.58</v>
      </c>
      <c r="J20" s="30">
        <v>21052.36</v>
      </c>
      <c r="K20" s="30">
        <v>32285.14</v>
      </c>
      <c r="L20" s="30">
        <v>29372.59</v>
      </c>
      <c r="M20" s="30">
        <v>11201.91</v>
      </c>
      <c r="N20" s="30">
        <v>6610.59</v>
      </c>
      <c r="O20" s="30">
        <f t="shared" si="4"/>
        <v>227589.30000000002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15886.320000000002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-381.95</v>
      </c>
      <c r="C23" s="30">
        <v>-525.91</v>
      </c>
      <c r="D23" s="30">
        <v>-3902.52</v>
      </c>
      <c r="E23" s="30">
        <v>-143.74</v>
      </c>
      <c r="F23" s="30">
        <v>-233.61</v>
      </c>
      <c r="G23" s="30">
        <v>-1008.36</v>
      </c>
      <c r="H23" s="30">
        <v>-2524.95</v>
      </c>
      <c r="I23" s="30">
        <v>0</v>
      </c>
      <c r="J23" s="30">
        <v>-2547.27</v>
      </c>
      <c r="K23" s="30">
        <v>0</v>
      </c>
      <c r="L23" s="30">
        <v>-1139.1</v>
      </c>
      <c r="M23" s="30">
        <v>-546.8</v>
      </c>
      <c r="N23" s="30">
        <v>-65.65</v>
      </c>
      <c r="O23" s="30">
        <f t="shared" si="4"/>
        <v>-13019.859999999999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-43394.28</v>
      </c>
      <c r="C24" s="30">
        <v>-31762.56</v>
      </c>
      <c r="D24" s="30">
        <v>-26132.09</v>
      </c>
      <c r="E24" s="30">
        <v>-8020.46</v>
      </c>
      <c r="F24" s="30">
        <v>-30593.92</v>
      </c>
      <c r="G24" s="30">
        <v>-38970.48</v>
      </c>
      <c r="H24" s="30">
        <v>-6300.16</v>
      </c>
      <c r="I24" s="30">
        <v>-30208.17</v>
      </c>
      <c r="J24" s="30">
        <v>-29420.06</v>
      </c>
      <c r="K24" s="30">
        <v>-36465.64</v>
      </c>
      <c r="L24" s="30">
        <v>-33208.53</v>
      </c>
      <c r="M24" s="30">
        <v>-17427.17</v>
      </c>
      <c r="N24" s="30">
        <v>-10418.1</v>
      </c>
      <c r="O24" s="30">
        <f t="shared" si="4"/>
        <v>-342321.61999999994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36428.93</v>
      </c>
      <c r="C25" s="30">
        <v>36632.29</v>
      </c>
      <c r="D25" s="30">
        <v>25637.89</v>
      </c>
      <c r="E25" s="30">
        <v>6844.84</v>
      </c>
      <c r="F25" s="30">
        <v>14551.92</v>
      </c>
      <c r="G25" s="30">
        <v>20353.47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7193.58</v>
      </c>
      <c r="O25" s="30">
        <f t="shared" si="4"/>
        <v>302941.63000000006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-59540.8</v>
      </c>
      <c r="C27" s="30">
        <f>+C28+C30+C41+C42+C45-C46</f>
        <v>-55272.8</v>
      </c>
      <c r="D27" s="30">
        <f t="shared" si="6"/>
        <v>-45619.2</v>
      </c>
      <c r="E27" s="30">
        <f t="shared" si="6"/>
        <v>-8791.2</v>
      </c>
      <c r="F27" s="30">
        <f t="shared" si="6"/>
        <v>-33158.4</v>
      </c>
      <c r="G27" s="30">
        <f t="shared" si="6"/>
        <v>-53864.8</v>
      </c>
      <c r="H27" s="30">
        <f t="shared" si="6"/>
        <v>-9464.4</v>
      </c>
      <c r="I27" s="30">
        <f t="shared" si="6"/>
        <v>-59360.4</v>
      </c>
      <c r="J27" s="30">
        <f t="shared" si="6"/>
        <v>-45073.6</v>
      </c>
      <c r="K27" s="30">
        <f t="shared" si="6"/>
        <v>-39591.2</v>
      </c>
      <c r="L27" s="30">
        <f t="shared" si="6"/>
        <v>-33866.8</v>
      </c>
      <c r="M27" s="30">
        <f t="shared" si="6"/>
        <v>-17987.2</v>
      </c>
      <c r="N27" s="30">
        <f t="shared" si="6"/>
        <v>-15606.8</v>
      </c>
      <c r="O27" s="30">
        <f t="shared" si="6"/>
        <v>-477197.60000000003</v>
      </c>
    </row>
    <row r="28" spans="1:15" ht="18.75" customHeight="1">
      <c r="A28" s="26" t="s">
        <v>40</v>
      </c>
      <c r="B28" s="31">
        <f>+B29</f>
        <v>-59540.8</v>
      </c>
      <c r="C28" s="31">
        <f>+C29</f>
        <v>-55272.8</v>
      </c>
      <c r="D28" s="31">
        <f aca="true" t="shared" si="7" ref="D28:O28">+D29</f>
        <v>-45619.2</v>
      </c>
      <c r="E28" s="31">
        <f t="shared" si="7"/>
        <v>-8791.2</v>
      </c>
      <c r="F28" s="31">
        <f t="shared" si="7"/>
        <v>-33158.4</v>
      </c>
      <c r="G28" s="31">
        <f t="shared" si="7"/>
        <v>-53864.8</v>
      </c>
      <c r="H28" s="31">
        <f t="shared" si="7"/>
        <v>-9464.4</v>
      </c>
      <c r="I28" s="31">
        <f t="shared" si="7"/>
        <v>-59360.4</v>
      </c>
      <c r="J28" s="31">
        <f t="shared" si="7"/>
        <v>-45073.6</v>
      </c>
      <c r="K28" s="31">
        <f t="shared" si="7"/>
        <v>-39591.2</v>
      </c>
      <c r="L28" s="31">
        <f t="shared" si="7"/>
        <v>-33866.8</v>
      </c>
      <c r="M28" s="31">
        <f t="shared" si="7"/>
        <v>-17987.2</v>
      </c>
      <c r="N28" s="31">
        <f t="shared" si="7"/>
        <v>-15606.8</v>
      </c>
      <c r="O28" s="31">
        <f t="shared" si="7"/>
        <v>-477197.60000000003</v>
      </c>
    </row>
    <row r="29" spans="1:26" ht="18.75" customHeight="1">
      <c r="A29" s="27" t="s">
        <v>41</v>
      </c>
      <c r="B29" s="16">
        <f>ROUND((-B9)*$G$3,2)</f>
        <v>-59540.8</v>
      </c>
      <c r="C29" s="16">
        <f aca="true" t="shared" si="8" ref="C29:N29">ROUND((-C9)*$G$3,2)</f>
        <v>-55272.8</v>
      </c>
      <c r="D29" s="16">
        <f t="shared" si="8"/>
        <v>-45619.2</v>
      </c>
      <c r="E29" s="16">
        <f t="shared" si="8"/>
        <v>-8791.2</v>
      </c>
      <c r="F29" s="16">
        <f t="shared" si="8"/>
        <v>-33158.4</v>
      </c>
      <c r="G29" s="16">
        <f t="shared" si="8"/>
        <v>-53864.8</v>
      </c>
      <c r="H29" s="16">
        <f t="shared" si="8"/>
        <v>-9464.4</v>
      </c>
      <c r="I29" s="16">
        <f t="shared" si="8"/>
        <v>-59360.4</v>
      </c>
      <c r="J29" s="16">
        <f t="shared" si="8"/>
        <v>-45073.6</v>
      </c>
      <c r="K29" s="16">
        <f t="shared" si="8"/>
        <v>-39591.2</v>
      </c>
      <c r="L29" s="16">
        <f t="shared" si="8"/>
        <v>-33866.8</v>
      </c>
      <c r="M29" s="16">
        <f t="shared" si="8"/>
        <v>-17987.2</v>
      </c>
      <c r="N29" s="16">
        <f t="shared" si="8"/>
        <v>-15606.8</v>
      </c>
      <c r="O29" s="32">
        <f aca="true" t="shared" si="9" ref="O29:O46">SUM(B29:N29)</f>
        <v>-477197.60000000003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934818.34</v>
      </c>
      <c r="C44" s="36">
        <f t="shared" si="11"/>
        <v>706997.8499999999</v>
      </c>
      <c r="D44" s="36">
        <f t="shared" si="11"/>
        <v>561772.88</v>
      </c>
      <c r="E44" s="36">
        <f t="shared" si="11"/>
        <v>176675.13</v>
      </c>
      <c r="F44" s="36">
        <f t="shared" si="11"/>
        <v>682384.7699999999</v>
      </c>
      <c r="G44" s="36">
        <f t="shared" si="11"/>
        <v>902243.6</v>
      </c>
      <c r="H44" s="36">
        <f t="shared" si="11"/>
        <v>153326.86</v>
      </c>
      <c r="I44" s="36">
        <f t="shared" si="11"/>
        <v>689021.5499999999</v>
      </c>
      <c r="J44" s="36">
        <f t="shared" si="11"/>
        <v>643527.35</v>
      </c>
      <c r="K44" s="36">
        <f t="shared" si="11"/>
        <v>836956.1200000001</v>
      </c>
      <c r="L44" s="36">
        <f t="shared" si="11"/>
        <v>759639.2199999999</v>
      </c>
      <c r="M44" s="36">
        <f t="shared" si="11"/>
        <v>402826.62</v>
      </c>
      <c r="N44" s="36">
        <f t="shared" si="11"/>
        <v>226773.51999999996</v>
      </c>
      <c r="O44" s="36">
        <f>SUM(B44:N44)</f>
        <v>7676963.809999999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934818.3300000001</v>
      </c>
      <c r="C50" s="51">
        <f t="shared" si="12"/>
        <v>706997.85</v>
      </c>
      <c r="D50" s="51">
        <f t="shared" si="12"/>
        <v>561772.89</v>
      </c>
      <c r="E50" s="51">
        <f t="shared" si="12"/>
        <v>176675.13</v>
      </c>
      <c r="F50" s="51">
        <f t="shared" si="12"/>
        <v>682384.76</v>
      </c>
      <c r="G50" s="51">
        <f t="shared" si="12"/>
        <v>902243.6</v>
      </c>
      <c r="H50" s="51">
        <f t="shared" si="12"/>
        <v>153326.86</v>
      </c>
      <c r="I50" s="51">
        <f t="shared" si="12"/>
        <v>689021.55</v>
      </c>
      <c r="J50" s="51">
        <f t="shared" si="12"/>
        <v>643527.34</v>
      </c>
      <c r="K50" s="51">
        <f t="shared" si="12"/>
        <v>836956.12</v>
      </c>
      <c r="L50" s="51">
        <f t="shared" si="12"/>
        <v>759639.22</v>
      </c>
      <c r="M50" s="51">
        <f t="shared" si="12"/>
        <v>402826.61</v>
      </c>
      <c r="N50" s="51">
        <f t="shared" si="12"/>
        <v>226773.52</v>
      </c>
      <c r="O50" s="36">
        <f t="shared" si="12"/>
        <v>7676963.78</v>
      </c>
      <c r="Q50"/>
    </row>
    <row r="51" spans="1:18" ht="18.75" customHeight="1">
      <c r="A51" s="26" t="s">
        <v>59</v>
      </c>
      <c r="B51" s="51">
        <v>782092.13</v>
      </c>
      <c r="C51" s="51">
        <v>519295.49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1301387.62</v>
      </c>
      <c r="P51"/>
      <c r="Q51"/>
      <c r="R51" s="43"/>
    </row>
    <row r="52" spans="1:16" ht="18.75" customHeight="1">
      <c r="A52" s="26" t="s">
        <v>60</v>
      </c>
      <c r="B52" s="51">
        <v>152726.2</v>
      </c>
      <c r="C52" s="51">
        <v>187702.36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340428.56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561772.89</v>
      </c>
      <c r="E53" s="52">
        <v>0</v>
      </c>
      <c r="F53" s="52">
        <v>0</v>
      </c>
      <c r="G53" s="52">
        <v>0</v>
      </c>
      <c r="H53" s="51">
        <v>153326.86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715099.75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176675.13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176675.13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682384.76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682384.76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902243.6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902243.6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689021.55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689021.55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643527.34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643527.34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836956.12</v>
      </c>
      <c r="L59" s="31">
        <v>759639.22</v>
      </c>
      <c r="M59" s="52">
        <v>0</v>
      </c>
      <c r="N59" s="52">
        <v>0</v>
      </c>
      <c r="O59" s="36">
        <f t="shared" si="13"/>
        <v>1596595.3399999999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402826.61</v>
      </c>
      <c r="N60" s="52">
        <v>0</v>
      </c>
      <c r="O60" s="36">
        <f t="shared" si="13"/>
        <v>402826.61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226773.52</v>
      </c>
      <c r="O61" s="55">
        <f t="shared" si="13"/>
        <v>226773.52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2020-10-15T17:56:49Z</dcterms:modified>
  <cp:category/>
  <cp:version/>
  <cp:contentType/>
  <cp:contentStatus/>
</cp:coreProperties>
</file>