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<sst xmlns="http://schemas.openxmlformats.org/spreadsheetml/2006/main" count="79" uniqueCount="76">
  <si>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</si>
  <si>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</si>
  <si>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</si>
  <si>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</si>
  <si>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</si>
  <si>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</si>
  <si>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</si>
  <si>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</si>
  <si>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</si>
  <si>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</si>
  <si>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</si>
  <si>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</si>
  <si>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</si>
  <si>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</si>
  <si>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</si>
  <si>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</si>
  <si>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</si>
  <si>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</si>
  <si>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</si>
  <si>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</si>
  <si>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</si>
  <si>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</si>
  <si>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</si>
  <si>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</si>
  <si>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</si>
  <si>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</si>
  <si>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</si>
  <si>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</si>
  <si>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</si>
  <si>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</si>
  <si>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</si>
  <si>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</si>
  <si>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</si>
  <si>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</si>
  <si>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</si>
  <si>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</si>
  <si>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</si>
  <si>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</si>
  <si>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</si>
  <si>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</si>
  <si>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</si>
  <si>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</si>
  <si>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</si>
  <si>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</si>
  <si>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</si>
  <si>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</si>
  <si>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</si>
  <si>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</si>
  <si>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</si>
  <si>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</si>
  <si>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</si>
  <si>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</si>
  <si>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</si>
  <si>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</si>
  <si>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</si>
  <si>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</si>
  <si>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</si>
  <si>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</si>
  <si>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</si>
  <si>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</si>
  <si>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</si>
  <si>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</si>
  <si>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</si>
  <si>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</si>
  <si>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</si>
  <si>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</si>
  <si>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</si>
  <si>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</si>
  <si>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</si>
  <si>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</si>
  <si>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</si>
  <si>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</si>
  <si>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</si>
  <si>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01/10/20 - VENCIMENTO 08/10/20</t>
  </si>
  <si>
    <t>5.3. Revisão de Remuneração pelo Transporte Coletivo (1)</t>
  </si>
  <si>
    <t>Nota:(1) Revisão esporádica de passageiros e revisão do fator de transição, período de 01/01 a 16/03/20, lote D5, total de 27.955 passageiros.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</si>
</sst>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294127</v>
      </c>
      <c r="C7" s="9">
        <f t="shared" si="0"/>
        <v>201110</v>
      </c>
      <c r="D7" s="9">
        <f t="shared" si="0"/>
        <v>220088</v>
      </c>
      <c r="E7" s="9">
        <f t="shared" si="0"/>
        <v>47276</v>
      </c>
      <c r="F7" s="9">
        <f t="shared" si="0"/>
        <v>154010</v>
      </c>
      <c r="G7" s="9">
        <f t="shared" si="0"/>
        <v>255238</v>
      </c>
      <c r="H7" s="9">
        <f t="shared" si="0"/>
        <v>39966</v>
      </c>
      <c r="I7" s="9">
        <f t="shared" si="0"/>
        <v>200652</v>
      </c>
      <c r="J7" s="9">
        <f t="shared" si="0"/>
        <v>187079</v>
      </c>
      <c r="K7" s="9">
        <f t="shared" si="0"/>
        <v>261259</v>
      </c>
      <c r="L7" s="9">
        <f t="shared" si="0"/>
        <v>199288</v>
      </c>
      <c r="M7" s="9">
        <f t="shared" si="0"/>
        <v>87087</v>
      </c>
      <c r="N7" s="9">
        <f t="shared" si="0"/>
        <v>57694</v>
      </c>
      <c r="O7" s="9">
        <f t="shared" si="0"/>
        <v>2204874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13549</v>
      </c>
      <c r="C8" s="11">
        <f t="shared" si="1"/>
        <v>11786</v>
      </c>
      <c r="D8" s="11">
        <f t="shared" si="1"/>
        <v>9695</v>
      </c>
      <c r="E8" s="11">
        <f t="shared" si="1"/>
        <v>1862</v>
      </c>
      <c r="F8" s="11">
        <f t="shared" si="1"/>
        <v>6808</v>
      </c>
      <c r="G8" s="11">
        <f t="shared" si="1"/>
        <v>11820</v>
      </c>
      <c r="H8" s="11">
        <f t="shared" si="1"/>
        <v>2346</v>
      </c>
      <c r="I8" s="11">
        <f t="shared" si="1"/>
        <v>12707</v>
      </c>
      <c r="J8" s="11">
        <f t="shared" si="1"/>
        <v>9910</v>
      </c>
      <c r="K8" s="11">
        <f t="shared" si="1"/>
        <v>8855</v>
      </c>
      <c r="L8" s="11">
        <f t="shared" si="1"/>
        <v>7413</v>
      </c>
      <c r="M8" s="11">
        <f t="shared" si="1"/>
        <v>3792</v>
      </c>
      <c r="N8" s="11">
        <f t="shared" si="1"/>
        <v>3454</v>
      </c>
      <c r="O8" s="11">
        <f t="shared" si="1"/>
        <v>103997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13549</v>
      </c>
      <c r="C9" s="11">
        <v>11786</v>
      </c>
      <c r="D9" s="11">
        <v>9695</v>
      </c>
      <c r="E9" s="11">
        <v>1862</v>
      </c>
      <c r="F9" s="11">
        <v>6808</v>
      </c>
      <c r="G9" s="11">
        <v>11820</v>
      </c>
      <c r="H9" s="11">
        <v>2345</v>
      </c>
      <c r="I9" s="11">
        <v>12707</v>
      </c>
      <c r="J9" s="11">
        <v>9910</v>
      </c>
      <c r="K9" s="11">
        <v>8849</v>
      </c>
      <c r="L9" s="11">
        <v>7413</v>
      </c>
      <c r="M9" s="11">
        <v>3790</v>
      </c>
      <c r="N9" s="11">
        <v>3454</v>
      </c>
      <c r="O9" s="11">
        <f>SUM(B9:N9)</f>
        <v>103988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6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280578</v>
      </c>
      <c r="C11" s="13">
        <v>189324</v>
      </c>
      <c r="D11" s="13">
        <v>210393</v>
      </c>
      <c r="E11" s="13">
        <v>45414</v>
      </c>
      <c r="F11" s="13">
        <v>147202</v>
      </c>
      <c r="G11" s="13">
        <v>243418</v>
      </c>
      <c r="H11" s="13">
        <v>37620</v>
      </c>
      <c r="I11" s="13">
        <v>187945</v>
      </c>
      <c r="J11" s="13">
        <v>177169</v>
      </c>
      <c r="K11" s="13">
        <v>252404</v>
      </c>
      <c r="L11" s="13">
        <v>191875</v>
      </c>
      <c r="M11" s="13">
        <v>83295</v>
      </c>
      <c r="N11" s="13">
        <v>54240</v>
      </c>
      <c r="O11" s="11">
        <f>SUM(B11:N11)</f>
        <v>2100877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1.485986700570979</v>
      </c>
      <c r="C15" s="19">
        <v>1.585928642068355</v>
      </c>
      <c r="D15" s="19">
        <v>1.365169314908763</v>
      </c>
      <c r="E15" s="19">
        <v>1.115882542076242</v>
      </c>
      <c r="F15" s="19">
        <v>1.955795151478934</v>
      </c>
      <c r="G15" s="19">
        <v>1.932877725518878</v>
      </c>
      <c r="H15" s="19">
        <v>1.777366055790771</v>
      </c>
      <c r="I15" s="19">
        <v>1.567051592721996</v>
      </c>
      <c r="J15" s="19">
        <v>1.571327090778975</v>
      </c>
      <c r="K15" s="19">
        <v>1.467942445447747</v>
      </c>
      <c r="L15" s="19">
        <v>1.549256711605972</v>
      </c>
      <c r="M15" s="19">
        <v>1.594906866826238</v>
      </c>
      <c r="N15" s="19">
        <v>1.600686506240569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1005382.6600000001</v>
      </c>
      <c r="C17" s="24">
        <f aca="true" t="shared" si="2" ref="C17:N17">C18+C19+C20+C21+C22+C23+C24+C25</f>
        <v>766863.62</v>
      </c>
      <c r="D17" s="24">
        <f t="shared" si="2"/>
        <v>615659.6599999999</v>
      </c>
      <c r="E17" s="24">
        <f t="shared" si="2"/>
        <v>186976.01</v>
      </c>
      <c r="F17" s="24">
        <f t="shared" si="2"/>
        <v>705424.7</v>
      </c>
      <c r="G17" s="24">
        <f t="shared" si="2"/>
        <v>954475.77</v>
      </c>
      <c r="H17" s="24">
        <f t="shared" si="2"/>
        <v>177728.64</v>
      </c>
      <c r="I17" s="24">
        <f t="shared" si="2"/>
        <v>739694.9800000001</v>
      </c>
      <c r="J17" s="24">
        <f t="shared" si="2"/>
        <v>689518.27</v>
      </c>
      <c r="K17" s="24">
        <f t="shared" si="2"/>
        <v>867831.65</v>
      </c>
      <c r="L17" s="24">
        <f t="shared" si="2"/>
        <v>797496.83</v>
      </c>
      <c r="M17" s="24">
        <f t="shared" si="2"/>
        <v>418173.37</v>
      </c>
      <c r="N17" s="24">
        <f t="shared" si="2"/>
        <v>243827.84999999998</v>
      </c>
      <c r="O17" s="24">
        <f>O18+O19+O20+O21+O22+O23+O24+O25</f>
        <v>8169054.010000002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657138.54</v>
      </c>
      <c r="C18" s="30">
        <f t="shared" si="3"/>
        <v>464061.33</v>
      </c>
      <c r="D18" s="30">
        <f t="shared" si="3"/>
        <v>445282.04</v>
      </c>
      <c r="E18" s="30">
        <f t="shared" si="3"/>
        <v>163626.96</v>
      </c>
      <c r="F18" s="30">
        <f t="shared" si="3"/>
        <v>361030.24</v>
      </c>
      <c r="G18" s="30">
        <f t="shared" si="3"/>
        <v>491869.15</v>
      </c>
      <c r="H18" s="30">
        <f t="shared" si="3"/>
        <v>103268.15</v>
      </c>
      <c r="I18" s="30">
        <f t="shared" si="3"/>
        <v>459332.56</v>
      </c>
      <c r="J18" s="30">
        <f t="shared" si="3"/>
        <v>431048.72</v>
      </c>
      <c r="K18" s="30">
        <f t="shared" si="3"/>
        <v>569387.86</v>
      </c>
      <c r="L18" s="30">
        <f t="shared" si="3"/>
        <v>494313.96</v>
      </c>
      <c r="M18" s="30">
        <f t="shared" si="3"/>
        <v>249547.8</v>
      </c>
      <c r="N18" s="30">
        <f t="shared" si="3"/>
        <v>149404.38</v>
      </c>
      <c r="O18" s="30">
        <f aca="true" t="shared" si="4" ref="O18:O25">SUM(B18:N18)</f>
        <v>5039311.69</v>
      </c>
    </row>
    <row r="19" spans="1:23" ht="18.75" customHeight="1">
      <c r="A19" s="26" t="s">
        <v>35</v>
      </c>
      <c r="B19" s="30">
        <f>IF(B15&lt;&gt;0,ROUND((B15-1)*B18,2),0)</f>
        <v>319360.59</v>
      </c>
      <c r="C19" s="30">
        <f aca="true" t="shared" si="5" ref="C19:N19">IF(C15&lt;&gt;0,ROUND((C15-1)*C18,2),0)</f>
        <v>271906.82</v>
      </c>
      <c r="D19" s="30">
        <f t="shared" si="5"/>
        <v>162603.34</v>
      </c>
      <c r="E19" s="30">
        <f t="shared" si="5"/>
        <v>18961.51</v>
      </c>
      <c r="F19" s="30">
        <f t="shared" si="5"/>
        <v>345070.95</v>
      </c>
      <c r="G19" s="30">
        <f t="shared" si="5"/>
        <v>458853.77</v>
      </c>
      <c r="H19" s="30">
        <f t="shared" si="5"/>
        <v>80277.15</v>
      </c>
      <c r="I19" s="30">
        <f t="shared" si="5"/>
        <v>260465.26</v>
      </c>
      <c r="J19" s="30">
        <f t="shared" si="5"/>
        <v>246269.81</v>
      </c>
      <c r="K19" s="30">
        <f t="shared" si="5"/>
        <v>266440.75</v>
      </c>
      <c r="L19" s="30">
        <f t="shared" si="5"/>
        <v>271505.26</v>
      </c>
      <c r="M19" s="30">
        <f t="shared" si="5"/>
        <v>148457.7</v>
      </c>
      <c r="N19" s="30">
        <f t="shared" si="5"/>
        <v>89745.2</v>
      </c>
      <c r="O19" s="30">
        <f t="shared" si="4"/>
        <v>2939918.1100000003</v>
      </c>
      <c r="W19" s="62"/>
    </row>
    <row r="20" spans="1:15" ht="18.75" customHeight="1">
      <c r="A20" s="26" t="s">
        <v>36</v>
      </c>
      <c r="B20" s="30">
        <v>33542.31</v>
      </c>
      <c r="C20" s="30">
        <v>23896.96</v>
      </c>
      <c r="D20" s="30">
        <v>10805.69</v>
      </c>
      <c r="E20" s="30">
        <v>5703</v>
      </c>
      <c r="F20" s="30">
        <v>14313.58</v>
      </c>
      <c r="G20" s="30">
        <v>22038.94</v>
      </c>
      <c r="H20" s="30">
        <v>2917.66</v>
      </c>
      <c r="I20" s="30">
        <v>13593.7</v>
      </c>
      <c r="J20" s="30">
        <v>20963.17</v>
      </c>
      <c r="K20" s="30">
        <v>31351.67</v>
      </c>
      <c r="L20" s="30">
        <v>28987.3</v>
      </c>
      <c r="M20" s="30">
        <v>11429.06</v>
      </c>
      <c r="N20" s="30">
        <v>6646.58</v>
      </c>
      <c r="O20" s="30">
        <f t="shared" si="4"/>
        <v>226189.61999999997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0</v>
      </c>
      <c r="C23" s="30">
        <v>-450.78</v>
      </c>
      <c r="D23" s="30">
        <v>-3519.92</v>
      </c>
      <c r="E23" s="30">
        <v>-71.87</v>
      </c>
      <c r="F23" s="30">
        <v>-545.09</v>
      </c>
      <c r="G23" s="30">
        <v>-924.33</v>
      </c>
      <c r="H23" s="30">
        <v>-1954.8</v>
      </c>
      <c r="I23" s="30">
        <v>-228.48</v>
      </c>
      <c r="J23" s="30">
        <v>-2547.27</v>
      </c>
      <c r="K23" s="30">
        <v>-340.3</v>
      </c>
      <c r="L23" s="30">
        <v>-987.22</v>
      </c>
      <c r="M23" s="30">
        <v>-683.5</v>
      </c>
      <c r="N23" s="30">
        <v>0</v>
      </c>
      <c r="O23" s="30">
        <f t="shared" si="4"/>
        <v>-12253.559999999998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-43735.43</v>
      </c>
      <c r="C24" s="30">
        <v>-31830.72</v>
      </c>
      <c r="D24" s="30">
        <v>-26473.24</v>
      </c>
      <c r="E24" s="30">
        <v>-8088.43</v>
      </c>
      <c r="F24" s="30">
        <v>-30320.76</v>
      </c>
      <c r="G24" s="30">
        <v>-39039.09</v>
      </c>
      <c r="H24" s="30">
        <v>-6779.52</v>
      </c>
      <c r="I24" s="30">
        <v>-30003.6</v>
      </c>
      <c r="J24" s="30">
        <v>-29420.06</v>
      </c>
      <c r="K24" s="30">
        <v>-36126.74</v>
      </c>
      <c r="L24" s="30">
        <v>-33344.91</v>
      </c>
      <c r="M24" s="30">
        <v>-17291.55</v>
      </c>
      <c r="N24" s="30">
        <v>-10485.75</v>
      </c>
      <c r="O24" s="30">
        <f t="shared" si="4"/>
        <v>-342939.8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-59615.6</v>
      </c>
      <c r="C27" s="30">
        <f>+C28+C30+C41+C42+C45-C46</f>
        <v>-51858.4</v>
      </c>
      <c r="D27" s="30">
        <f t="shared" si="6"/>
        <v>-42658</v>
      </c>
      <c r="E27" s="30">
        <f t="shared" si="6"/>
        <v>-8192.8</v>
      </c>
      <c r="F27" s="30">
        <f t="shared" si="6"/>
        <v>-32475.04</v>
      </c>
      <c r="G27" s="30">
        <f t="shared" si="6"/>
        <v>-52008</v>
      </c>
      <c r="H27" s="30">
        <f t="shared" si="6"/>
        <v>-10318</v>
      </c>
      <c r="I27" s="30">
        <f t="shared" si="6"/>
        <v>-55910.8</v>
      </c>
      <c r="J27" s="30">
        <f t="shared" si="6"/>
        <v>-43604</v>
      </c>
      <c r="K27" s="30">
        <f t="shared" si="6"/>
        <v>-38935.6</v>
      </c>
      <c r="L27" s="30">
        <f t="shared" si="6"/>
        <v>-32617.2</v>
      </c>
      <c r="M27" s="30">
        <f t="shared" si="6"/>
        <v>-16676</v>
      </c>
      <c r="N27" s="30">
        <f t="shared" si="6"/>
        <v>-15197.6</v>
      </c>
      <c r="O27" s="30">
        <f t="shared" si="6"/>
        <v>-460067.04</v>
      </c>
    </row>
    <row r="28" spans="1:15" ht="18.75" customHeight="1">
      <c r="A28" s="26" t="s">
        <v>40</v>
      </c>
      <c r="B28" s="31">
        <f>+B29</f>
        <v>-59615.6</v>
      </c>
      <c r="C28" s="31">
        <f>+C29</f>
        <v>-51858.4</v>
      </c>
      <c r="D28" s="31">
        <f aca="true" t="shared" si="7" ref="D28:O28">+D29</f>
        <v>-42658</v>
      </c>
      <c r="E28" s="31">
        <f t="shared" si="7"/>
        <v>-8192.8</v>
      </c>
      <c r="F28" s="31">
        <f t="shared" si="7"/>
        <v>-29955.2</v>
      </c>
      <c r="G28" s="31">
        <f t="shared" si="7"/>
        <v>-52008</v>
      </c>
      <c r="H28" s="31">
        <f t="shared" si="7"/>
        <v>-10318</v>
      </c>
      <c r="I28" s="31">
        <f t="shared" si="7"/>
        <v>-55910.8</v>
      </c>
      <c r="J28" s="31">
        <f t="shared" si="7"/>
        <v>-43604</v>
      </c>
      <c r="K28" s="31">
        <f t="shared" si="7"/>
        <v>-38935.6</v>
      </c>
      <c r="L28" s="31">
        <f t="shared" si="7"/>
        <v>-32617.2</v>
      </c>
      <c r="M28" s="31">
        <f t="shared" si="7"/>
        <v>-16676</v>
      </c>
      <c r="N28" s="31">
        <f t="shared" si="7"/>
        <v>-15197.6</v>
      </c>
      <c r="O28" s="31">
        <f t="shared" si="7"/>
        <v>-457547.19999999995</v>
      </c>
    </row>
    <row r="29" spans="1:26" ht="18.75" customHeight="1">
      <c r="A29" s="27" t="s">
        <v>41</v>
      </c>
      <c r="B29" s="16">
        <f>ROUND((-B9)*$G$3,2)</f>
        <v>-59615.6</v>
      </c>
      <c r="C29" s="16">
        <f aca="true" t="shared" si="8" ref="C29:N29">ROUND((-C9)*$G$3,2)</f>
        <v>-51858.4</v>
      </c>
      <c r="D29" s="16">
        <f t="shared" si="8"/>
        <v>-42658</v>
      </c>
      <c r="E29" s="16">
        <f t="shared" si="8"/>
        <v>-8192.8</v>
      </c>
      <c r="F29" s="16">
        <f t="shared" si="8"/>
        <v>-29955.2</v>
      </c>
      <c r="G29" s="16">
        <f t="shared" si="8"/>
        <v>-52008</v>
      </c>
      <c r="H29" s="16">
        <f t="shared" si="8"/>
        <v>-10318</v>
      </c>
      <c r="I29" s="16">
        <f t="shared" si="8"/>
        <v>-55910.8</v>
      </c>
      <c r="J29" s="16">
        <f t="shared" si="8"/>
        <v>-43604</v>
      </c>
      <c r="K29" s="16">
        <f t="shared" si="8"/>
        <v>-38935.6</v>
      </c>
      <c r="L29" s="16">
        <f t="shared" si="8"/>
        <v>-32617.2</v>
      </c>
      <c r="M29" s="16">
        <f t="shared" si="8"/>
        <v>-16676</v>
      </c>
      <c r="N29" s="16">
        <f t="shared" si="8"/>
        <v>-15197.6</v>
      </c>
      <c r="O29" s="32">
        <f aca="true" t="shared" si="9" ref="O29:O46">SUM(B29:N29)</f>
        <v>-457547.19999999995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0</v>
      </c>
      <c r="E41" s="35">
        <v>0</v>
      </c>
      <c r="F41" s="35">
        <v>-2519.84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-2519.84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945767.0600000002</v>
      </c>
      <c r="C44" s="36">
        <f t="shared" si="11"/>
        <v>715005.22</v>
      </c>
      <c r="D44" s="36">
        <f t="shared" si="11"/>
        <v>573001.6599999999</v>
      </c>
      <c r="E44" s="36">
        <f t="shared" si="11"/>
        <v>178783.21000000002</v>
      </c>
      <c r="F44" s="36">
        <f t="shared" si="11"/>
        <v>672949.6599999999</v>
      </c>
      <c r="G44" s="36">
        <f t="shared" si="11"/>
        <v>902467.77</v>
      </c>
      <c r="H44" s="36">
        <f t="shared" si="11"/>
        <v>167410.64</v>
      </c>
      <c r="I44" s="36">
        <f t="shared" si="11"/>
        <v>683784.18</v>
      </c>
      <c r="J44" s="36">
        <f t="shared" si="11"/>
        <v>645914.27</v>
      </c>
      <c r="K44" s="36">
        <f t="shared" si="11"/>
        <v>828896.05</v>
      </c>
      <c r="L44" s="36">
        <f t="shared" si="11"/>
        <v>764879.63</v>
      </c>
      <c r="M44" s="36">
        <f t="shared" si="11"/>
        <v>401497.37</v>
      </c>
      <c r="N44" s="36">
        <f t="shared" si="11"/>
        <v>228630.24999999997</v>
      </c>
      <c r="O44" s="36">
        <f>SUM(B44:N44)</f>
        <v>7708986.97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945767.07</v>
      </c>
      <c r="C50" s="51">
        <f t="shared" si="12"/>
        <v>715005.2200000001</v>
      </c>
      <c r="D50" s="51">
        <f t="shared" si="12"/>
        <v>573001.66</v>
      </c>
      <c r="E50" s="51">
        <f t="shared" si="12"/>
        <v>178783.21</v>
      </c>
      <c r="F50" s="51">
        <f t="shared" si="12"/>
        <v>672949.67</v>
      </c>
      <c r="G50" s="51">
        <f t="shared" si="12"/>
        <v>902467.77</v>
      </c>
      <c r="H50" s="51">
        <f t="shared" si="12"/>
        <v>167410.64</v>
      </c>
      <c r="I50" s="51">
        <f t="shared" si="12"/>
        <v>683784.18</v>
      </c>
      <c r="J50" s="51">
        <f t="shared" si="12"/>
        <v>645914.28</v>
      </c>
      <c r="K50" s="51">
        <f t="shared" si="12"/>
        <v>828896.05</v>
      </c>
      <c r="L50" s="51">
        <f t="shared" si="12"/>
        <v>764879.62</v>
      </c>
      <c r="M50" s="51">
        <f t="shared" si="12"/>
        <v>401497.37</v>
      </c>
      <c r="N50" s="51">
        <f t="shared" si="12"/>
        <v>228630.25</v>
      </c>
      <c r="O50" s="36">
        <f t="shared" si="12"/>
        <v>7708986.99</v>
      </c>
      <c r="Q50"/>
    </row>
    <row r="51" spans="1:18" ht="18.75" customHeight="1">
      <c r="A51" s="26" t="s">
        <v>57</v>
      </c>
      <c r="B51" s="51">
        <v>791179.59</v>
      </c>
      <c r="C51" s="51">
        <v>525060.8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1316240.3900000001</v>
      </c>
      <c r="P51"/>
      <c r="Q51"/>
      <c r="R51" s="43"/>
    </row>
    <row r="52" spans="1:16" ht="18.75" customHeight="1">
      <c r="A52" s="26" t="s">
        <v>58</v>
      </c>
      <c r="B52" s="51">
        <v>154587.48</v>
      </c>
      <c r="C52" s="51">
        <v>189944.42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344531.9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573001.66</v>
      </c>
      <c r="E53" s="52">
        <v>0</v>
      </c>
      <c r="F53" s="52">
        <v>0</v>
      </c>
      <c r="G53" s="52">
        <v>0</v>
      </c>
      <c r="H53" s="51">
        <v>167410.64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740412.3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178783.21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178783.21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672949.67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672949.67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902467.77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902467.77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683784.18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683784.18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645914.28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645914.28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828896.05</v>
      </c>
      <c r="L59" s="31">
        <v>764879.62</v>
      </c>
      <c r="M59" s="52">
        <v>0</v>
      </c>
      <c r="N59" s="52">
        <v>0</v>
      </c>
      <c r="O59" s="36">
        <f t="shared" si="13"/>
        <v>1593775.67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401497.37</v>
      </c>
      <c r="N60" s="52">
        <v>0</v>
      </c>
      <c r="O60" s="36">
        <f t="shared" si="13"/>
        <v>401497.37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228630.25</v>
      </c>
      <c r="O61" s="55">
        <f t="shared" si="13"/>
        <v>228630.25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2020-10-07T19:38:59Z</dcterms:modified>
  <cp:category/>
  <cp:version/>
  <cp:contentType/>
  <cp:contentStatus/>
</cp:coreProperties>
</file>