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<sst xmlns="http://schemas.openxmlformats.org/spreadsheetml/2006/main" count="75" uniqueCount="74">
  <si>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</si>
  <si>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</si>
  <si>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</si>
  <si>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</si>
  <si>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</si>
  <si>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</si>
  <si>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</si>
  <si>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</si>
  <si>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</si>
  <si>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</si>
  <si>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</si>
  <si>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</si>
  <si>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</si>
  <si>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</si>
  <si>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</si>
  <si>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</si>
  <si>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</si>
  <si>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</si>
  <si>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</si>
  <si>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</si>
  <si>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</si>
  <si>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</si>
  <si>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</si>
  <si>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</si>
  <si>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</si>
  <si>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</si>
  <si>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</si>
  <si>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</si>
  <si>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</si>
  <si>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</si>
  <si>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</si>
  <si>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</si>
  <si>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</si>
  <si>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</si>
  <si>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</si>
  <si>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</si>
  <si>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</si>
  <si>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</si>
  <si>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</si>
  <si>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</si>
  <si>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</si>
  <si>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</si>
  <si>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</si>
  <si>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</si>
  <si>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</si>
  <si>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</si>
  <si>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</si>
  <si>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</si>
  <si>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</si>
  <si>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</si>
  <si>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</si>
  <si>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</si>
  <si>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</si>
  <si>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</si>
  <si>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</si>
  <si>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</si>
  <si>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</si>
  <si>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</si>
  <si>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</si>
  <si>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</si>
  <si>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</si>
  <si>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</si>
  <si>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</si>
  <si>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</si>
  <si>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</si>
  <si>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</si>
  <si>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</si>
  <si>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</si>
  <si>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</si>
  <si>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</si>
  <si>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</si>
  <si>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22/10/20 - VENCIMENTO 29/10/20</t>
  </si>
  <si>
    <t xml:space="preserve">¹ Revisões de acordo com as portarias SMT.GAB 081 e 087/20, período de 01 a 30/09/20; revisão de passageiros e fator de transição, período de 01 a 30/09/20. Total de 31.970 passageiros.  </t>
  </si>
  <si>
    <t>5.3. Revisão de Remuneração pelo Transporte Coletivo ¹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</si>
</sst>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237425</v>
      </c>
      <c r="C7" s="47">
        <f t="shared" si="0"/>
        <v>207504</v>
      </c>
      <c r="D7" s="47">
        <f t="shared" si="0"/>
        <v>275177</v>
      </c>
      <c r="E7" s="47">
        <f t="shared" si="0"/>
        <v>144504</v>
      </c>
      <c r="F7" s="47">
        <f t="shared" si="0"/>
        <v>166145</v>
      </c>
      <c r="G7" s="47">
        <f t="shared" si="0"/>
        <v>186435</v>
      </c>
      <c r="H7" s="47">
        <f t="shared" si="0"/>
        <v>214506</v>
      </c>
      <c r="I7" s="47">
        <f t="shared" si="0"/>
        <v>274092</v>
      </c>
      <c r="J7" s="47">
        <f t="shared" si="0"/>
        <v>81726</v>
      </c>
      <c r="K7" s="47">
        <f t="shared" si="0"/>
        <v>1787514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15434</v>
      </c>
      <c r="C8" s="45">
        <f t="shared" si="1"/>
        <v>14666</v>
      </c>
      <c r="D8" s="45">
        <f t="shared" si="1"/>
        <v>16864</v>
      </c>
      <c r="E8" s="45">
        <f t="shared" si="1"/>
        <v>9364</v>
      </c>
      <c r="F8" s="45">
        <f t="shared" si="1"/>
        <v>11128</v>
      </c>
      <c r="G8" s="45">
        <f t="shared" si="1"/>
        <v>6910</v>
      </c>
      <c r="H8" s="45">
        <f t="shared" si="1"/>
        <v>6368</v>
      </c>
      <c r="I8" s="45">
        <f t="shared" si="1"/>
        <v>15342</v>
      </c>
      <c r="J8" s="45">
        <f t="shared" si="1"/>
        <v>2637</v>
      </c>
      <c r="K8" s="38">
        <f>SUM(B8:J8)</f>
        <v>98713</v>
      </c>
      <c r="L8"/>
      <c r="M8"/>
      <c r="N8"/>
    </row>
    <row r="9" spans="1:14" ht="16.5" customHeight="1">
      <c r="A9" s="22" t="s">
        <v>34</v>
      </c>
      <c r="B9" s="45">
        <v>15427</v>
      </c>
      <c r="C9" s="45">
        <v>14658</v>
      </c>
      <c r="D9" s="45">
        <v>16863</v>
      </c>
      <c r="E9" s="45">
        <v>9346</v>
      </c>
      <c r="F9" s="45">
        <v>11109</v>
      </c>
      <c r="G9" s="45">
        <v>6902</v>
      </c>
      <c r="H9" s="45">
        <v>6368</v>
      </c>
      <c r="I9" s="45">
        <v>15324</v>
      </c>
      <c r="J9" s="45">
        <v>2637</v>
      </c>
      <c r="K9" s="38">
        <f>SUM(B9:J9)</f>
        <v>98634</v>
      </c>
      <c r="L9"/>
      <c r="M9"/>
      <c r="N9"/>
    </row>
    <row r="10" spans="1:14" ht="16.5" customHeight="1">
      <c r="A10" s="22" t="s">
        <v>33</v>
      </c>
      <c r="B10" s="45">
        <v>7</v>
      </c>
      <c r="C10" s="45">
        <v>8</v>
      </c>
      <c r="D10" s="45">
        <v>1</v>
      </c>
      <c r="E10" s="45">
        <v>18</v>
      </c>
      <c r="F10" s="45">
        <v>19</v>
      </c>
      <c r="G10" s="45">
        <v>8</v>
      </c>
      <c r="H10" s="45">
        <v>0</v>
      </c>
      <c r="I10" s="45">
        <v>18</v>
      </c>
      <c r="J10" s="45">
        <v>0</v>
      </c>
      <c r="K10" s="38">
        <f>SUM(B10:J10)</f>
        <v>79</v>
      </c>
      <c r="L10"/>
      <c r="M10"/>
      <c r="N10"/>
    </row>
    <row r="11" spans="1:14" ht="16.5" customHeight="1">
      <c r="A11" s="44" t="s">
        <v>32</v>
      </c>
      <c r="B11" s="43">
        <v>221991</v>
      </c>
      <c r="C11" s="43">
        <v>192838</v>
      </c>
      <c r="D11" s="43">
        <v>258313</v>
      </c>
      <c r="E11" s="43">
        <v>135140</v>
      </c>
      <c r="F11" s="43">
        <v>155017</v>
      </c>
      <c r="G11" s="43">
        <v>179525</v>
      </c>
      <c r="H11" s="43">
        <v>208138</v>
      </c>
      <c r="I11" s="43">
        <v>258750</v>
      </c>
      <c r="J11" s="43">
        <v>79089</v>
      </c>
      <c r="K11" s="38">
        <f>SUM(B11:J11)</f>
        <v>1688801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1.434259798762312</v>
      </c>
      <c r="C15" s="39">
        <v>1.50714354623163</v>
      </c>
      <c r="D15" s="39">
        <v>1.220261852005924</v>
      </c>
      <c r="E15" s="39">
        <v>1.593236871221112</v>
      </c>
      <c r="F15" s="39">
        <v>1.397425999398454</v>
      </c>
      <c r="G15" s="39">
        <v>1.32436826410654</v>
      </c>
      <c r="H15" s="39">
        <v>1.315321874530349</v>
      </c>
      <c r="I15" s="39">
        <v>1.383441599684041</v>
      </c>
      <c r="J15" s="39">
        <v>1.535869574035811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1156505.2200000002</v>
      </c>
      <c r="C17" s="36">
        <f aca="true" t="shared" si="2" ref="C17:J17">C18+C19+C20+C21+C22+C23+C24</f>
        <v>1160910.8299999998</v>
      </c>
      <c r="D17" s="36">
        <f t="shared" si="2"/>
        <v>1374763.18</v>
      </c>
      <c r="E17" s="36">
        <f t="shared" si="2"/>
        <v>831411.3600000001</v>
      </c>
      <c r="F17" s="36">
        <f t="shared" si="2"/>
        <v>884070.8099999999</v>
      </c>
      <c r="G17" s="36">
        <f t="shared" si="2"/>
        <v>940479.7100000001</v>
      </c>
      <c r="H17" s="36">
        <f t="shared" si="2"/>
        <v>864050.7999999999</v>
      </c>
      <c r="I17" s="36">
        <f t="shared" si="2"/>
        <v>1188994.28</v>
      </c>
      <c r="J17" s="36">
        <f t="shared" si="2"/>
        <v>438981.58</v>
      </c>
      <c r="K17" s="36">
        <f aca="true" t="shared" si="3" ref="K17:K24">SUM(B17:J17)</f>
        <v>8840167.77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807434.94</v>
      </c>
      <c r="C18" s="30">
        <f t="shared" si="4"/>
        <v>774633.18</v>
      </c>
      <c r="D18" s="30">
        <f t="shared" si="4"/>
        <v>1137939.45</v>
      </c>
      <c r="E18" s="30">
        <f t="shared" si="4"/>
        <v>520243.3</v>
      </c>
      <c r="F18" s="30">
        <f t="shared" si="4"/>
        <v>632563.86</v>
      </c>
      <c r="G18" s="30">
        <f t="shared" si="4"/>
        <v>717681.53</v>
      </c>
      <c r="H18" s="30">
        <f t="shared" si="4"/>
        <v>658233.11</v>
      </c>
      <c r="I18" s="30">
        <f t="shared" si="4"/>
        <v>849027.38</v>
      </c>
      <c r="J18" s="30">
        <f t="shared" si="4"/>
        <v>286817.4</v>
      </c>
      <c r="K18" s="30">
        <f t="shared" si="3"/>
        <v>6384574.15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350636.53</v>
      </c>
      <c r="C19" s="30">
        <f t="shared" si="5"/>
        <v>392850.22</v>
      </c>
      <c r="D19" s="30">
        <f t="shared" si="5"/>
        <v>250644.65</v>
      </c>
      <c r="E19" s="30">
        <f t="shared" si="5"/>
        <v>308627.51</v>
      </c>
      <c r="F19" s="30">
        <f t="shared" si="5"/>
        <v>251397.32</v>
      </c>
      <c r="G19" s="30">
        <f t="shared" si="5"/>
        <v>232793.11</v>
      </c>
      <c r="H19" s="30">
        <f t="shared" si="5"/>
        <v>207555.3</v>
      </c>
      <c r="I19" s="30">
        <f t="shared" si="5"/>
        <v>325552.42</v>
      </c>
      <c r="J19" s="30">
        <f t="shared" si="5"/>
        <v>153696.72</v>
      </c>
      <c r="K19" s="30">
        <f t="shared" si="3"/>
        <v>2473753.7800000007</v>
      </c>
      <c r="L19"/>
      <c r="M19"/>
      <c r="N19"/>
    </row>
    <row r="20" spans="1:14" ht="16.5" customHeight="1">
      <c r="A20" s="18" t="s">
        <v>27</v>
      </c>
      <c r="B20" s="30">
        <v>30377.53</v>
      </c>
      <c r="C20" s="30">
        <v>22364.73</v>
      </c>
      <c r="D20" s="30">
        <v>20950.37</v>
      </c>
      <c r="E20" s="30">
        <v>20669.17</v>
      </c>
      <c r="F20" s="30">
        <v>21585.65</v>
      </c>
      <c r="G20" s="30">
        <v>14620.67</v>
      </c>
      <c r="H20" s="30">
        <v>21449.27</v>
      </c>
      <c r="I20" s="30">
        <v>42107.42</v>
      </c>
      <c r="J20" s="30">
        <v>10265.46</v>
      </c>
      <c r="K20" s="30">
        <f t="shared" si="3"/>
        <v>204390.27</v>
      </c>
      <c r="L20"/>
      <c r="M20"/>
      <c r="N20"/>
    </row>
    <row r="21" spans="1:14" ht="16.5" customHeight="1">
      <c r="A21" s="18" t="s">
        <v>26</v>
      </c>
      <c r="B21" s="30">
        <v>1323.86</v>
      </c>
      <c r="C21" s="34">
        <v>2647.72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1323.86</v>
      </c>
      <c r="J21" s="34">
        <v>0</v>
      </c>
      <c r="K21" s="30">
        <f t="shared" si="3"/>
        <v>7943.159999999999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68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-888</v>
      </c>
      <c r="H23" s="30">
        <v>0</v>
      </c>
      <c r="I23" s="30">
        <v>0</v>
      </c>
      <c r="J23" s="30">
        <v>0</v>
      </c>
      <c r="K23" s="30">
        <f t="shared" si="3"/>
        <v>-888</v>
      </c>
      <c r="L23"/>
      <c r="M23"/>
      <c r="N23"/>
    </row>
    <row r="24" spans="1:14" ht="16.5" customHeight="1">
      <c r="A24" s="18" t="s">
        <v>69</v>
      </c>
      <c r="B24" s="30">
        <v>-33267.64</v>
      </c>
      <c r="C24" s="30">
        <v>-31585.02</v>
      </c>
      <c r="D24" s="30">
        <v>-34771.29</v>
      </c>
      <c r="E24" s="30">
        <v>-19452.48</v>
      </c>
      <c r="F24" s="30">
        <v>-22799.88</v>
      </c>
      <c r="G24" s="30">
        <v>-23727.6</v>
      </c>
      <c r="H24" s="30">
        <v>-23186.88</v>
      </c>
      <c r="I24" s="30">
        <v>-29016.8</v>
      </c>
      <c r="J24" s="30">
        <v>-11798</v>
      </c>
      <c r="K24" s="30">
        <f t="shared" si="3"/>
        <v>-229605.59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-155067.61000000002</v>
      </c>
      <c r="C27" s="30">
        <f t="shared" si="6"/>
        <v>-72224.33</v>
      </c>
      <c r="D27" s="30">
        <f t="shared" si="6"/>
        <v>-149810.34000000003</v>
      </c>
      <c r="E27" s="30">
        <f t="shared" si="6"/>
        <v>-138340.99</v>
      </c>
      <c r="F27" s="30">
        <f t="shared" si="6"/>
        <v>-42733.28</v>
      </c>
      <c r="G27" s="30">
        <f t="shared" si="6"/>
        <v>-130980.62</v>
      </c>
      <c r="H27" s="30">
        <f t="shared" si="6"/>
        <v>-86798.54000000001</v>
      </c>
      <c r="I27" s="30">
        <f t="shared" si="6"/>
        <v>-102904.56000000001</v>
      </c>
      <c r="J27" s="30">
        <f t="shared" si="6"/>
        <v>-36031.04</v>
      </c>
      <c r="K27" s="30">
        <f aca="true" t="shared" si="7" ref="K27:K35">SUM(B27:J27)</f>
        <v>-914891.3100000002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-112576.34000000001</v>
      </c>
      <c r="C28" s="30">
        <f t="shared" si="8"/>
        <v>-68721.82</v>
      </c>
      <c r="D28" s="30">
        <f t="shared" si="8"/>
        <v>-89841.27</v>
      </c>
      <c r="E28" s="30">
        <f t="shared" si="8"/>
        <v>-101304.28</v>
      </c>
      <c r="F28" s="30">
        <f t="shared" si="8"/>
        <v>-48879.6</v>
      </c>
      <c r="G28" s="30">
        <f t="shared" si="8"/>
        <v>-101564.18</v>
      </c>
      <c r="H28" s="30">
        <f t="shared" si="8"/>
        <v>-40067.19</v>
      </c>
      <c r="I28" s="30">
        <f t="shared" si="8"/>
        <v>-86227.23000000001</v>
      </c>
      <c r="J28" s="30">
        <f t="shared" si="8"/>
        <v>-17403.17</v>
      </c>
      <c r="K28" s="30">
        <f t="shared" si="7"/>
        <v>-666585.0800000001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-67878.8</v>
      </c>
      <c r="C29" s="30">
        <f aca="true" t="shared" si="9" ref="C29:J29">-ROUND((C9)*$E$3,2)</f>
        <v>-64495.2</v>
      </c>
      <c r="D29" s="30">
        <f t="shared" si="9"/>
        <v>-74197.2</v>
      </c>
      <c r="E29" s="30">
        <f t="shared" si="9"/>
        <v>-41122.4</v>
      </c>
      <c r="F29" s="30">
        <f t="shared" si="9"/>
        <v>-48879.6</v>
      </c>
      <c r="G29" s="30">
        <f t="shared" si="9"/>
        <v>-30368.8</v>
      </c>
      <c r="H29" s="30">
        <f t="shared" si="9"/>
        <v>-28019.2</v>
      </c>
      <c r="I29" s="30">
        <f t="shared" si="9"/>
        <v>-67425.6</v>
      </c>
      <c r="J29" s="30">
        <f t="shared" si="9"/>
        <v>-11602.8</v>
      </c>
      <c r="K29" s="30">
        <f t="shared" si="7"/>
        <v>-433989.60000000003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-215.6</v>
      </c>
      <c r="C31" s="30">
        <v>-184.8</v>
      </c>
      <c r="D31" s="30">
        <v>-184.8</v>
      </c>
      <c r="E31" s="30">
        <v>-154</v>
      </c>
      <c r="F31" s="26">
        <v>0</v>
      </c>
      <c r="G31" s="30">
        <v>-92.4</v>
      </c>
      <c r="H31" s="30">
        <v>-24.82</v>
      </c>
      <c r="I31" s="30">
        <v>-38.74</v>
      </c>
      <c r="J31" s="30">
        <v>-11.95</v>
      </c>
      <c r="K31" s="30">
        <f t="shared" si="7"/>
        <v>-907.1100000000001</v>
      </c>
      <c r="L31"/>
      <c r="M31"/>
      <c r="N31"/>
    </row>
    <row r="32" spans="1:14" ht="16.5" customHeight="1">
      <c r="A32" s="25" t="s">
        <v>20</v>
      </c>
      <c r="B32" s="30">
        <v>-44481.94</v>
      </c>
      <c r="C32" s="30">
        <v>-4041.82</v>
      </c>
      <c r="D32" s="30">
        <v>-15459.27</v>
      </c>
      <c r="E32" s="30">
        <v>-60027.88</v>
      </c>
      <c r="F32" s="26">
        <v>0</v>
      </c>
      <c r="G32" s="30">
        <v>-71102.98</v>
      </c>
      <c r="H32" s="30">
        <v>-12023.17</v>
      </c>
      <c r="I32" s="30">
        <v>-18762.89</v>
      </c>
      <c r="J32" s="30">
        <v>-5788.42</v>
      </c>
      <c r="K32" s="30">
        <f t="shared" si="7"/>
        <v>-231688.37000000002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-36050.62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-10436.48</v>
      </c>
      <c r="K33" s="30">
        <f t="shared" si="7"/>
        <v>-46487.100000000006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-36050.62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-10436.48</v>
      </c>
      <c r="K34" s="30">
        <f t="shared" si="7"/>
        <v>-46487.100000000006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73</v>
      </c>
      <c r="B45" s="27">
        <v>-42491.270000000004</v>
      </c>
      <c r="C45" s="27">
        <v>-3502.5099999999984</v>
      </c>
      <c r="D45" s="27">
        <v>-23918.449999999997</v>
      </c>
      <c r="E45" s="27">
        <v>-37036.71</v>
      </c>
      <c r="F45" s="27">
        <v>6146.32</v>
      </c>
      <c r="G45" s="27">
        <v>-29416.440000000002</v>
      </c>
      <c r="H45" s="27">
        <v>-46731.350000000006</v>
      </c>
      <c r="I45" s="27">
        <v>-16677.329999999998</v>
      </c>
      <c r="J45" s="27">
        <v>-8191.390000000001</v>
      </c>
      <c r="K45" s="27">
        <f>SUM(B45:J45)</f>
        <v>-201819.13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1001437.6100000002</v>
      </c>
      <c r="C47" s="27">
        <f aca="true" t="shared" si="11" ref="C47:J47">IF(C17+C27+C48&lt;0,0,C17+C27+C48)</f>
        <v>1088686.4999999998</v>
      </c>
      <c r="D47" s="27">
        <f t="shared" si="11"/>
        <v>1224952.8399999999</v>
      </c>
      <c r="E47" s="27">
        <f t="shared" si="11"/>
        <v>693070.3700000001</v>
      </c>
      <c r="F47" s="27">
        <f t="shared" si="11"/>
        <v>841337.5299999999</v>
      </c>
      <c r="G47" s="27">
        <f t="shared" si="11"/>
        <v>809499.0900000001</v>
      </c>
      <c r="H47" s="27">
        <f t="shared" si="11"/>
        <v>777252.2599999999</v>
      </c>
      <c r="I47" s="27">
        <f t="shared" si="11"/>
        <v>1086089.72</v>
      </c>
      <c r="J47" s="27">
        <f t="shared" si="11"/>
        <v>402950.54000000004</v>
      </c>
      <c r="K47" s="20">
        <f>SUM(B47:J47)</f>
        <v>7925276.459999999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1001437.61</v>
      </c>
      <c r="C53" s="10">
        <f t="shared" si="13"/>
        <v>1088686.5</v>
      </c>
      <c r="D53" s="10">
        <f t="shared" si="13"/>
        <v>1224952.83</v>
      </c>
      <c r="E53" s="10">
        <f t="shared" si="13"/>
        <v>693070.37</v>
      </c>
      <c r="F53" s="10">
        <f t="shared" si="13"/>
        <v>841337.5299999999</v>
      </c>
      <c r="G53" s="10">
        <f t="shared" si="13"/>
        <v>809499.1</v>
      </c>
      <c r="H53" s="10">
        <f t="shared" si="13"/>
        <v>777252.26</v>
      </c>
      <c r="I53" s="10">
        <f>SUM(I54:I66)</f>
        <v>1086089.72</v>
      </c>
      <c r="J53" s="10">
        <f t="shared" si="13"/>
        <v>402950.53</v>
      </c>
      <c r="K53" s="5">
        <f>SUM(K54:K66)</f>
        <v>7925276.45</v>
      </c>
      <c r="L53" s="9"/>
    </row>
    <row r="54" spans="1:11" ht="16.5" customHeight="1">
      <c r="A54" s="7" t="s">
        <v>59</v>
      </c>
      <c r="B54" s="8">
        <v>874755.75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874755.75</v>
      </c>
    </row>
    <row r="55" spans="1:11" ht="16.5" customHeight="1">
      <c r="A55" s="7" t="s">
        <v>60</v>
      </c>
      <c r="B55" s="8">
        <v>126681.86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126681.86</v>
      </c>
    </row>
    <row r="56" spans="1:11" ht="16.5" customHeight="1">
      <c r="A56" s="7" t="s">
        <v>4</v>
      </c>
      <c r="B56" s="6">
        <v>0</v>
      </c>
      <c r="C56" s="8">
        <v>1088686.5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1088686.5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1224952.83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1224952.83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693070.37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693070.37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841337.5299999999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841337.5299999999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809499.1</v>
      </c>
      <c r="H60" s="6">
        <v>0</v>
      </c>
      <c r="I60" s="6">
        <v>0</v>
      </c>
      <c r="J60" s="6">
        <v>0</v>
      </c>
      <c r="K60" s="5">
        <f t="shared" si="14"/>
        <v>809499.1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777252.26</v>
      </c>
      <c r="I61" s="6">
        <v>0</v>
      </c>
      <c r="J61" s="6">
        <v>0</v>
      </c>
      <c r="K61" s="5">
        <f t="shared" si="14"/>
        <v>777252.26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393924.74</v>
      </c>
      <c r="J63" s="6">
        <v>0</v>
      </c>
      <c r="K63" s="5">
        <f t="shared" si="14"/>
        <v>393924.74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692164.98</v>
      </c>
      <c r="J64" s="6">
        <v>0</v>
      </c>
      <c r="K64" s="5">
        <f t="shared" si="14"/>
        <v>692164.98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402950.53</v>
      </c>
      <c r="K65" s="5">
        <f t="shared" si="14"/>
        <v>402950.53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61" t="s">
        <v>72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2020-10-28T23:50:25Z</dcterms:modified>
  <cp:category/>
  <cp:version/>
  <cp:contentType/>
  <cp:contentStatus/>
</cp:coreProperties>
</file>