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<sst xmlns="http://schemas.openxmlformats.org/spreadsheetml/2006/main" count="74" uniqueCount="73">
  <si>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</si>
  <si>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</si>
  <si>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</si>
  <si>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</si>
  <si>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</si>
  <si>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</si>
  <si>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</si>
  <si>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</si>
  <si>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</si>
  <si>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</si>
  <si>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</si>
  <si>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</si>
  <si>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</si>
  <si>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</si>
  <si>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</si>
  <si>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</si>
  <si>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</si>
  <si>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</si>
  <si>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</si>
  <si>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</si>
  <si>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</si>
  <si>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</si>
  <si>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</si>
  <si>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</si>
  <si>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</si>
  <si>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</si>
  <si>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</si>
  <si>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</si>
  <si>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</si>
  <si>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</si>
  <si>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</si>
  <si>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</si>
  <si>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</si>
  <si>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</si>
  <si>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</si>
  <si>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</si>
  <si>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</si>
  <si>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</si>
  <si>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</si>
  <si>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</si>
  <si>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</si>
  <si>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</si>
  <si>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</si>
  <si>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</si>
  <si>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</si>
  <si>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</si>
  <si>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</si>
  <si>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</si>
  <si>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</si>
  <si>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</si>
  <si>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</si>
  <si>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</si>
  <si>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</si>
  <si>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</si>
  <si>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</si>
  <si>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</si>
  <si>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</si>
  <si>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</si>
  <si>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</si>
  <si>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</si>
  <si>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</si>
  <si>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</si>
  <si>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</si>
  <si>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</si>
  <si>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</si>
  <si>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</si>
  <si>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</si>
  <si>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</si>
  <si>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</si>
  <si>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</si>
  <si>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</si>
  <si>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</si>
  <si>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18/10/20 - VENCIMENTO 23/10/20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</si>
</sst>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66981</v>
      </c>
      <c r="C7" s="47">
        <f t="shared" si="0"/>
        <v>54296</v>
      </c>
      <c r="D7" s="47">
        <f t="shared" si="0"/>
        <v>82222</v>
      </c>
      <c r="E7" s="47">
        <f t="shared" si="0"/>
        <v>37928</v>
      </c>
      <c r="F7" s="47">
        <f t="shared" si="0"/>
        <v>54418</v>
      </c>
      <c r="G7" s="47">
        <f t="shared" si="0"/>
        <v>63546</v>
      </c>
      <c r="H7" s="47">
        <f t="shared" si="0"/>
        <v>73812</v>
      </c>
      <c r="I7" s="47">
        <f t="shared" si="0"/>
        <v>90367</v>
      </c>
      <c r="J7" s="47">
        <f t="shared" si="0"/>
        <v>19038</v>
      </c>
      <c r="K7" s="47">
        <f t="shared" si="0"/>
        <v>542608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5778</v>
      </c>
      <c r="C8" s="45">
        <f t="shared" si="1"/>
        <v>5918</v>
      </c>
      <c r="D8" s="45">
        <f t="shared" si="1"/>
        <v>7827</v>
      </c>
      <c r="E8" s="45">
        <f t="shared" si="1"/>
        <v>3547</v>
      </c>
      <c r="F8" s="45">
        <f t="shared" si="1"/>
        <v>4233</v>
      </c>
      <c r="G8" s="45">
        <f t="shared" si="1"/>
        <v>3498</v>
      </c>
      <c r="H8" s="45">
        <f t="shared" si="1"/>
        <v>3289</v>
      </c>
      <c r="I8" s="45">
        <f t="shared" si="1"/>
        <v>6463</v>
      </c>
      <c r="J8" s="45">
        <f t="shared" si="1"/>
        <v>686</v>
      </c>
      <c r="K8" s="38">
        <f>SUM(B8:J8)</f>
        <v>41239</v>
      </c>
      <c r="L8"/>
      <c r="M8"/>
      <c r="N8"/>
    </row>
    <row r="9" spans="1:14" ht="16.5" customHeight="1">
      <c r="A9" s="22" t="s">
        <v>35</v>
      </c>
      <c r="B9" s="45">
        <v>5769</v>
      </c>
      <c r="C9" s="45">
        <v>5918</v>
      </c>
      <c r="D9" s="45">
        <v>7825</v>
      </c>
      <c r="E9" s="45">
        <v>3545</v>
      </c>
      <c r="F9" s="45">
        <v>4228</v>
      </c>
      <c r="G9" s="45">
        <v>3497</v>
      </c>
      <c r="H9" s="45">
        <v>3289</v>
      </c>
      <c r="I9" s="45">
        <v>6456</v>
      </c>
      <c r="J9" s="45">
        <v>686</v>
      </c>
      <c r="K9" s="38">
        <f>SUM(B9:J9)</f>
        <v>41213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0</v>
      </c>
      <c r="D10" s="45">
        <v>2</v>
      </c>
      <c r="E10" s="45">
        <v>2</v>
      </c>
      <c r="F10" s="45">
        <v>5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33</v>
      </c>
      <c r="B11" s="43">
        <v>61203</v>
      </c>
      <c r="C11" s="43">
        <v>48378</v>
      </c>
      <c r="D11" s="43">
        <v>74395</v>
      </c>
      <c r="E11" s="43">
        <v>34381</v>
      </c>
      <c r="F11" s="43">
        <v>50185</v>
      </c>
      <c r="G11" s="43">
        <v>60048</v>
      </c>
      <c r="H11" s="43">
        <v>70523</v>
      </c>
      <c r="I11" s="43">
        <v>83904</v>
      </c>
      <c r="J11" s="43">
        <v>18352</v>
      </c>
      <c r="K11" s="38">
        <f>SUM(B11:J11)</f>
        <v>501369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1.395457361662545</v>
      </c>
      <c r="C15" s="39">
        <v>1.537060811615448</v>
      </c>
      <c r="D15" s="39">
        <v>1.209732242632536</v>
      </c>
      <c r="E15" s="39">
        <v>1.541305110765182</v>
      </c>
      <c r="F15" s="39">
        <v>1.401638065415094</v>
      </c>
      <c r="G15" s="39">
        <v>1.377884696537856</v>
      </c>
      <c r="H15" s="39">
        <v>1.293883936906267</v>
      </c>
      <c r="I15" s="39">
        <v>1.358780208670649</v>
      </c>
      <c r="J15" s="39">
        <v>1.495678008340807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298369.22000000003</v>
      </c>
      <c r="C17" s="36">
        <f aca="true" t="shared" si="2" ref="C17:J17">C18+C19+C20+C21+C22+C23+C24</f>
        <v>297884.48</v>
      </c>
      <c r="D17" s="36">
        <f t="shared" si="2"/>
        <v>389049.63</v>
      </c>
      <c r="E17" s="36">
        <f t="shared" si="2"/>
        <v>203534.19</v>
      </c>
      <c r="F17" s="36">
        <f t="shared" si="2"/>
        <v>280164.73999999993</v>
      </c>
      <c r="G17" s="36">
        <f t="shared" si="2"/>
        <v>318527.94</v>
      </c>
      <c r="H17" s="36">
        <f t="shared" si="2"/>
        <v>281603.51</v>
      </c>
      <c r="I17" s="36">
        <f t="shared" si="2"/>
        <v>375334.49999999994</v>
      </c>
      <c r="J17" s="36">
        <f t="shared" si="2"/>
        <v>93700.38</v>
      </c>
      <c r="K17" s="36">
        <f aca="true" t="shared" si="3" ref="K17:K24">SUM(B17:J17)</f>
        <v>2538168.59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227788.98</v>
      </c>
      <c r="C18" s="30">
        <f t="shared" si="4"/>
        <v>202692.4</v>
      </c>
      <c r="D18" s="30">
        <f t="shared" si="4"/>
        <v>340012.64</v>
      </c>
      <c r="E18" s="30">
        <f t="shared" si="4"/>
        <v>136548.39</v>
      </c>
      <c r="F18" s="30">
        <f t="shared" si="4"/>
        <v>207185.65</v>
      </c>
      <c r="G18" s="30">
        <f t="shared" si="4"/>
        <v>244620.33</v>
      </c>
      <c r="H18" s="30">
        <f t="shared" si="4"/>
        <v>226499.5</v>
      </c>
      <c r="I18" s="30">
        <f t="shared" si="4"/>
        <v>279920.82</v>
      </c>
      <c r="J18" s="30">
        <f t="shared" si="4"/>
        <v>66813.86</v>
      </c>
      <c r="K18" s="30">
        <f t="shared" si="3"/>
        <v>1932082.5700000003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90080.83</v>
      </c>
      <c r="C19" s="30">
        <f t="shared" si="5"/>
        <v>108858.14</v>
      </c>
      <c r="D19" s="30">
        <f t="shared" si="5"/>
        <v>71311.61</v>
      </c>
      <c r="E19" s="30">
        <f t="shared" si="5"/>
        <v>73914.34</v>
      </c>
      <c r="F19" s="30">
        <f t="shared" si="5"/>
        <v>83213.64</v>
      </c>
      <c r="G19" s="30">
        <f t="shared" si="5"/>
        <v>92438.28</v>
      </c>
      <c r="H19" s="30">
        <f t="shared" si="5"/>
        <v>66564.56</v>
      </c>
      <c r="I19" s="30">
        <f t="shared" si="5"/>
        <v>100430.05</v>
      </c>
      <c r="J19" s="30">
        <f t="shared" si="5"/>
        <v>33118.16</v>
      </c>
      <c r="K19" s="30">
        <f t="shared" si="3"/>
        <v>719929.6100000002</v>
      </c>
      <c r="L19"/>
      <c r="M19"/>
      <c r="N19"/>
    </row>
    <row r="20" spans="1:14" ht="16.5" customHeight="1">
      <c r="A20" s="18" t="s">
        <v>28</v>
      </c>
      <c r="B20" s="30">
        <v>12424.15</v>
      </c>
      <c r="C20" s="30">
        <v>15266.77</v>
      </c>
      <c r="D20" s="30">
        <v>12476.95</v>
      </c>
      <c r="E20" s="30">
        <v>11178</v>
      </c>
      <c r="F20" s="30">
        <v>11234.99</v>
      </c>
      <c r="G20" s="30">
        <v>5761.99</v>
      </c>
      <c r="H20" s="30">
        <v>11713.05</v>
      </c>
      <c r="I20" s="30">
        <v>22659.97</v>
      </c>
      <c r="J20" s="30">
        <v>5556.16</v>
      </c>
      <c r="K20" s="30">
        <f t="shared" si="3"/>
        <v>108272.03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-33248.6</v>
      </c>
      <c r="C24" s="30">
        <v>-31580.55</v>
      </c>
      <c r="D24" s="30">
        <v>-34751.57</v>
      </c>
      <c r="E24" s="30">
        <v>-19430.4</v>
      </c>
      <c r="F24" s="30">
        <v>-22793.4</v>
      </c>
      <c r="G24" s="30">
        <v>-24292.66</v>
      </c>
      <c r="H24" s="30">
        <v>-23173.6</v>
      </c>
      <c r="I24" s="30">
        <v>-29000.2</v>
      </c>
      <c r="J24" s="30">
        <v>-11787.8</v>
      </c>
      <c r="K24" s="30">
        <f t="shared" si="3"/>
        <v>-230058.78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-25383.6</v>
      </c>
      <c r="C27" s="30">
        <f t="shared" si="6"/>
        <v>-26039.2</v>
      </c>
      <c r="D27" s="30">
        <f t="shared" si="6"/>
        <v>-70480.62</v>
      </c>
      <c r="E27" s="30">
        <f t="shared" si="6"/>
        <v>-15598</v>
      </c>
      <c r="F27" s="30">
        <f t="shared" si="6"/>
        <v>-18603.2</v>
      </c>
      <c r="G27" s="30">
        <f t="shared" si="6"/>
        <v>-15386.8</v>
      </c>
      <c r="H27" s="30">
        <f t="shared" si="6"/>
        <v>-14471.6</v>
      </c>
      <c r="I27" s="30">
        <f t="shared" si="6"/>
        <v>-28406.4</v>
      </c>
      <c r="J27" s="30">
        <f t="shared" si="6"/>
        <v>-13454.88</v>
      </c>
      <c r="K27" s="30">
        <f aca="true" t="shared" si="7" ref="K27:K35">SUM(B27:J27)</f>
        <v>-227824.3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-25383.6</v>
      </c>
      <c r="C28" s="30">
        <f t="shared" si="8"/>
        <v>-26039.2</v>
      </c>
      <c r="D28" s="30">
        <f t="shared" si="8"/>
        <v>-34430</v>
      </c>
      <c r="E28" s="30">
        <f t="shared" si="8"/>
        <v>-15598</v>
      </c>
      <c r="F28" s="30">
        <f t="shared" si="8"/>
        <v>-18603.2</v>
      </c>
      <c r="G28" s="30">
        <f t="shared" si="8"/>
        <v>-15386.8</v>
      </c>
      <c r="H28" s="30">
        <f t="shared" si="8"/>
        <v>-14471.6</v>
      </c>
      <c r="I28" s="30">
        <f t="shared" si="8"/>
        <v>-28406.4</v>
      </c>
      <c r="J28" s="30">
        <f t="shared" si="8"/>
        <v>-3018.4</v>
      </c>
      <c r="K28" s="30">
        <f t="shared" si="7"/>
        <v>-181337.19999999998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-25383.6</v>
      </c>
      <c r="C29" s="30">
        <f aca="true" t="shared" si="9" ref="C29:J29">-ROUND((C9)*$E$3,2)</f>
        <v>-26039.2</v>
      </c>
      <c r="D29" s="30">
        <f t="shared" si="9"/>
        <v>-34430</v>
      </c>
      <c r="E29" s="30">
        <f t="shared" si="9"/>
        <v>-15598</v>
      </c>
      <c r="F29" s="30">
        <f t="shared" si="9"/>
        <v>-18603.2</v>
      </c>
      <c r="G29" s="30">
        <f t="shared" si="9"/>
        <v>-15386.8</v>
      </c>
      <c r="H29" s="30">
        <f t="shared" si="9"/>
        <v>-14471.6</v>
      </c>
      <c r="I29" s="30">
        <f t="shared" si="9"/>
        <v>-28406.4</v>
      </c>
      <c r="J29" s="30">
        <f t="shared" si="9"/>
        <v>-3018.4</v>
      </c>
      <c r="K29" s="30">
        <f t="shared" si="7"/>
        <v>-181337.19999999998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272985.62000000005</v>
      </c>
      <c r="C47" s="27">
        <f aca="true" t="shared" si="11" ref="C47:J47">IF(C17+C27+C48&lt;0,0,C17+C27+C48)</f>
        <v>271845.27999999997</v>
      </c>
      <c r="D47" s="27">
        <f t="shared" si="11"/>
        <v>318569.01</v>
      </c>
      <c r="E47" s="27">
        <f t="shared" si="11"/>
        <v>187936.19</v>
      </c>
      <c r="F47" s="27">
        <f t="shared" si="11"/>
        <v>261561.53999999992</v>
      </c>
      <c r="G47" s="27">
        <f t="shared" si="11"/>
        <v>303141.14</v>
      </c>
      <c r="H47" s="27">
        <f t="shared" si="11"/>
        <v>267131.91000000003</v>
      </c>
      <c r="I47" s="27">
        <f t="shared" si="11"/>
        <v>346928.0999999999</v>
      </c>
      <c r="J47" s="27">
        <f t="shared" si="11"/>
        <v>80245.5</v>
      </c>
      <c r="K47" s="20">
        <f>SUM(B47:J47)</f>
        <v>2310344.2900000005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272985.62</v>
      </c>
      <c r="C53" s="10">
        <f t="shared" si="13"/>
        <v>271845.28</v>
      </c>
      <c r="D53" s="10">
        <f t="shared" si="13"/>
        <v>318569.01</v>
      </c>
      <c r="E53" s="10">
        <f t="shared" si="13"/>
        <v>187936.18</v>
      </c>
      <c r="F53" s="10">
        <f t="shared" si="13"/>
        <v>261561.55</v>
      </c>
      <c r="G53" s="10">
        <f t="shared" si="13"/>
        <v>303141.14</v>
      </c>
      <c r="H53" s="10">
        <f t="shared" si="13"/>
        <v>267131.91</v>
      </c>
      <c r="I53" s="10">
        <f>SUM(I54:I66)</f>
        <v>346928.1</v>
      </c>
      <c r="J53" s="10">
        <f t="shared" si="13"/>
        <v>80245.5</v>
      </c>
      <c r="K53" s="5">
        <f>SUM(K54:K66)</f>
        <v>2310344.29</v>
      </c>
      <c r="L53" s="9"/>
    </row>
    <row r="54" spans="1:11" ht="16.5" customHeight="1">
      <c r="A54" s="7" t="s">
        <v>60</v>
      </c>
      <c r="B54" s="8">
        <v>237934.27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237934.27</v>
      </c>
    </row>
    <row r="55" spans="1:11" ht="16.5" customHeight="1">
      <c r="A55" s="7" t="s">
        <v>61</v>
      </c>
      <c r="B55" s="8">
        <v>35051.35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35051.35</v>
      </c>
    </row>
    <row r="56" spans="1:11" ht="16.5" customHeight="1">
      <c r="A56" s="7" t="s">
        <v>4</v>
      </c>
      <c r="B56" s="6">
        <v>0</v>
      </c>
      <c r="C56" s="8">
        <v>271845.28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271845.28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318569.01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318569.01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187936.18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187936.18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261561.55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261561.55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303141.14</v>
      </c>
      <c r="H60" s="6">
        <v>0</v>
      </c>
      <c r="I60" s="6">
        <v>0</v>
      </c>
      <c r="J60" s="6">
        <v>0</v>
      </c>
      <c r="K60" s="5">
        <f t="shared" si="14"/>
        <v>303141.14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267131.91</v>
      </c>
      <c r="I61" s="6">
        <v>0</v>
      </c>
      <c r="J61" s="6">
        <v>0</v>
      </c>
      <c r="K61" s="5">
        <f t="shared" si="14"/>
        <v>267131.91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111502.69</v>
      </c>
      <c r="J63" s="6">
        <v>0</v>
      </c>
      <c r="K63" s="5">
        <f t="shared" si="14"/>
        <v>111502.69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235425.41</v>
      </c>
      <c r="J64" s="6">
        <v>0</v>
      </c>
      <c r="K64" s="5">
        <f t="shared" si="14"/>
        <v>235425.41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80245.5</v>
      </c>
      <c r="K65" s="5">
        <f t="shared" si="14"/>
        <v>80245.5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2020-10-23T13:28:03Z</dcterms:modified>
  <cp:category/>
  <cp:version/>
  <cp:contentType/>
  <cp:contentStatus/>
</cp:coreProperties>
</file>