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<sst xmlns="http://schemas.openxmlformats.org/spreadsheetml/2006/main" count="74" uniqueCount="73">
  <si>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</si>
  <si>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</si>
  <si>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</si>
  <si>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</si>
  <si>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</si>
  <si>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</si>
  <si>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</si>
  <si>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</si>
  <si>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</si>
  <si>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</si>
  <si>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</si>
  <si>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</si>
  <si>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</si>
  <si>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</si>
  <si>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</si>
  <si>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</si>
  <si>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</si>
  <si>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</si>
  <si>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</si>
  <si>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</si>
  <si>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</si>
  <si>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</si>
  <si>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</si>
  <si>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</si>
  <si>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</si>
  <si>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</si>
  <si>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</si>
  <si>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</si>
  <si>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</si>
  <si>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</si>
  <si>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</si>
  <si>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</si>
  <si>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</si>
  <si>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</si>
  <si>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</si>
  <si>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</si>
  <si>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</si>
  <si>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</si>
  <si>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</si>
  <si>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</si>
  <si>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</si>
  <si>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</si>
  <si>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</si>
  <si>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</si>
  <si>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</si>
  <si>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</si>
  <si>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</si>
  <si>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</si>
  <si>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</si>
  <si>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</si>
  <si>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</si>
  <si>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</si>
  <si>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</si>
  <si>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</si>
  <si>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</si>
  <si>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</si>
  <si>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</si>
  <si>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</si>
  <si>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</si>
  <si>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</si>
  <si>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</si>
  <si>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</si>
  <si>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</si>
  <si>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</si>
  <si>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</si>
  <si>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</si>
  <si>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</si>
  <si>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</si>
  <si>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</si>
  <si>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</si>
  <si>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</si>
  <si>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</si>
  <si>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09/10/20 - VENCIMENTO 19/10/20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</si>
</sst>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209911</v>
      </c>
      <c r="C7" s="47">
        <f t="shared" si="0"/>
        <v>183284</v>
      </c>
      <c r="D7" s="47">
        <f t="shared" si="0"/>
        <v>237796</v>
      </c>
      <c r="E7" s="47">
        <f t="shared" si="0"/>
        <v>129076</v>
      </c>
      <c r="F7" s="47">
        <f t="shared" si="0"/>
        <v>153611</v>
      </c>
      <c r="G7" s="47">
        <f t="shared" si="0"/>
        <v>175044</v>
      </c>
      <c r="H7" s="47">
        <f t="shared" si="0"/>
        <v>202855</v>
      </c>
      <c r="I7" s="47">
        <f t="shared" si="0"/>
        <v>253574</v>
      </c>
      <c r="J7" s="47">
        <f t="shared" si="0"/>
        <v>75705</v>
      </c>
      <c r="K7" s="47">
        <f t="shared" si="0"/>
        <v>1620856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14285</v>
      </c>
      <c r="C8" s="45">
        <f t="shared" si="1"/>
        <v>13800</v>
      </c>
      <c r="D8" s="45">
        <f t="shared" si="1"/>
        <v>15721</v>
      </c>
      <c r="E8" s="45">
        <f t="shared" si="1"/>
        <v>9042</v>
      </c>
      <c r="F8" s="45">
        <f t="shared" si="1"/>
        <v>10970</v>
      </c>
      <c r="G8" s="45">
        <f t="shared" si="1"/>
        <v>7153</v>
      </c>
      <c r="H8" s="45">
        <f t="shared" si="1"/>
        <v>6626</v>
      </c>
      <c r="I8" s="45">
        <f t="shared" si="1"/>
        <v>14482</v>
      </c>
      <c r="J8" s="45">
        <f t="shared" si="1"/>
        <v>2401</v>
      </c>
      <c r="K8" s="38">
        <f>SUM(B8:J8)</f>
        <v>94480</v>
      </c>
      <c r="L8"/>
      <c r="M8"/>
      <c r="N8"/>
    </row>
    <row r="9" spans="1:14" ht="16.5" customHeight="1">
      <c r="A9" s="22" t="s">
        <v>35</v>
      </c>
      <c r="B9" s="45">
        <v>14265</v>
      </c>
      <c r="C9" s="45">
        <v>13799</v>
      </c>
      <c r="D9" s="45">
        <v>15717</v>
      </c>
      <c r="E9" s="45">
        <v>9024</v>
      </c>
      <c r="F9" s="45">
        <v>10963</v>
      </c>
      <c r="G9" s="45">
        <v>7147</v>
      </c>
      <c r="H9" s="45">
        <v>6626</v>
      </c>
      <c r="I9" s="45">
        <v>14463</v>
      </c>
      <c r="J9" s="45">
        <v>2401</v>
      </c>
      <c r="K9" s="38">
        <f>SUM(B9:J9)</f>
        <v>94405</v>
      </c>
      <c r="L9"/>
      <c r="M9"/>
      <c r="N9"/>
    </row>
    <row r="10" spans="1:14" ht="16.5" customHeight="1">
      <c r="A10" s="22" t="s">
        <v>34</v>
      </c>
      <c r="B10" s="45">
        <v>20</v>
      </c>
      <c r="C10" s="45">
        <v>1</v>
      </c>
      <c r="D10" s="45">
        <v>4</v>
      </c>
      <c r="E10" s="45">
        <v>18</v>
      </c>
      <c r="F10" s="45">
        <v>7</v>
      </c>
      <c r="G10" s="45">
        <v>6</v>
      </c>
      <c r="H10" s="45">
        <v>0</v>
      </c>
      <c r="I10" s="45">
        <v>19</v>
      </c>
      <c r="J10" s="45">
        <v>0</v>
      </c>
      <c r="K10" s="38">
        <f>SUM(B10:J10)</f>
        <v>75</v>
      </c>
      <c r="L10"/>
      <c r="M10"/>
      <c r="N10"/>
    </row>
    <row r="11" spans="1:14" ht="16.5" customHeight="1">
      <c r="A11" s="44" t="s">
        <v>33</v>
      </c>
      <c r="B11" s="43">
        <v>195626</v>
      </c>
      <c r="C11" s="43">
        <v>169484</v>
      </c>
      <c r="D11" s="43">
        <v>222075</v>
      </c>
      <c r="E11" s="43">
        <v>120034</v>
      </c>
      <c r="F11" s="43">
        <v>142641</v>
      </c>
      <c r="G11" s="43">
        <v>167891</v>
      </c>
      <c r="H11" s="43">
        <v>196229</v>
      </c>
      <c r="I11" s="43">
        <v>239092</v>
      </c>
      <c r="J11" s="43">
        <v>73304</v>
      </c>
      <c r="K11" s="38">
        <f>SUM(B11:J11)</f>
        <v>1526376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1.569308659463335</v>
      </c>
      <c r="C15" s="39">
        <v>1.665733451408033</v>
      </c>
      <c r="D15" s="39">
        <v>1.3631684012543</v>
      </c>
      <c r="E15" s="39">
        <v>1.741655130822049</v>
      </c>
      <c r="F15" s="39">
        <v>1.47765607009193</v>
      </c>
      <c r="G15" s="39">
        <v>1.391483328251612</v>
      </c>
      <c r="H15" s="39">
        <v>1.361896274334794</v>
      </c>
      <c r="I15" s="39">
        <v>1.464047489492214</v>
      </c>
      <c r="J15" s="39">
        <v>1.643567318062442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1118822.22</v>
      </c>
      <c r="C17" s="36">
        <f aca="true" t="shared" si="2" ref="C17:J17">C18+C19+C20+C21+C22+C23+C24</f>
        <v>1133105.6199999999</v>
      </c>
      <c r="D17" s="36">
        <f t="shared" si="2"/>
        <v>1326280.24</v>
      </c>
      <c r="E17" s="36">
        <f t="shared" si="2"/>
        <v>811793.53</v>
      </c>
      <c r="F17" s="36">
        <f t="shared" si="2"/>
        <v>864553.8300000001</v>
      </c>
      <c r="G17" s="36">
        <f t="shared" si="2"/>
        <v>927662.8200000001</v>
      </c>
      <c r="H17" s="36">
        <f t="shared" si="2"/>
        <v>846092.9799999999</v>
      </c>
      <c r="I17" s="36">
        <f t="shared" si="2"/>
        <v>1164359.0100000002</v>
      </c>
      <c r="J17" s="36">
        <f t="shared" si="2"/>
        <v>435100.13</v>
      </c>
      <c r="K17" s="36">
        <f aca="true" t="shared" si="3" ref="K17:K24">SUM(B17:J17)</f>
        <v>8627770.38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713865.33</v>
      </c>
      <c r="C18" s="30">
        <f t="shared" si="4"/>
        <v>684217.5</v>
      </c>
      <c r="D18" s="30">
        <f t="shared" si="4"/>
        <v>983357.8</v>
      </c>
      <c r="E18" s="30">
        <f t="shared" si="4"/>
        <v>464699.42</v>
      </c>
      <c r="F18" s="30">
        <f t="shared" si="4"/>
        <v>584843.16</v>
      </c>
      <c r="G18" s="30">
        <f t="shared" si="4"/>
        <v>673831.88</v>
      </c>
      <c r="H18" s="30">
        <f t="shared" si="4"/>
        <v>622480.85</v>
      </c>
      <c r="I18" s="30">
        <f t="shared" si="4"/>
        <v>785470.82</v>
      </c>
      <c r="J18" s="30">
        <f t="shared" si="4"/>
        <v>265686.7</v>
      </c>
      <c r="K18" s="30">
        <f t="shared" si="3"/>
        <v>5778453.46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406409.71</v>
      </c>
      <c r="C19" s="30">
        <f t="shared" si="5"/>
        <v>455506.48</v>
      </c>
      <c r="D19" s="30">
        <f t="shared" si="5"/>
        <v>357124.48</v>
      </c>
      <c r="E19" s="30">
        <f t="shared" si="5"/>
        <v>344646.71</v>
      </c>
      <c r="F19" s="30">
        <f t="shared" si="5"/>
        <v>279353.89</v>
      </c>
      <c r="G19" s="30">
        <f t="shared" si="5"/>
        <v>263793.95</v>
      </c>
      <c r="H19" s="30">
        <f t="shared" si="5"/>
        <v>225273.5</v>
      </c>
      <c r="I19" s="30">
        <f t="shared" si="5"/>
        <v>364495.76</v>
      </c>
      <c r="J19" s="30">
        <f t="shared" si="5"/>
        <v>170987.28</v>
      </c>
      <c r="K19" s="30">
        <f t="shared" si="3"/>
        <v>2867591.7600000002</v>
      </c>
      <c r="L19"/>
      <c r="M19"/>
      <c r="N19"/>
    </row>
    <row r="20" spans="1:14" ht="16.5" customHeight="1">
      <c r="A20" s="18" t="s">
        <v>28</v>
      </c>
      <c r="B20" s="30">
        <v>30570.88</v>
      </c>
      <c r="C20" s="30">
        <v>22318.94</v>
      </c>
      <c r="D20" s="30">
        <v>20569.25</v>
      </c>
      <c r="E20" s="30">
        <v>20578.78</v>
      </c>
      <c r="F20" s="30">
        <v>21832.8</v>
      </c>
      <c r="G20" s="30">
        <v>14570.99</v>
      </c>
      <c r="H20" s="30">
        <v>21559.73</v>
      </c>
      <c r="I20" s="30">
        <v>42085.37</v>
      </c>
      <c r="J20" s="30">
        <v>10222.45</v>
      </c>
      <c r="K20" s="30">
        <f t="shared" si="3"/>
        <v>204309.19000000003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-666</v>
      </c>
      <c r="H23" s="30">
        <v>-104.06</v>
      </c>
      <c r="I23" s="30">
        <v>0</v>
      </c>
      <c r="J23" s="30">
        <v>0</v>
      </c>
      <c r="K23" s="30">
        <f t="shared" si="3"/>
        <v>-985.02</v>
      </c>
      <c r="L23"/>
      <c r="M23"/>
      <c r="N23"/>
    </row>
    <row r="24" spans="1:14" ht="16.5" customHeight="1">
      <c r="A24" s="18" t="s">
        <v>70</v>
      </c>
      <c r="B24" s="30">
        <v>-33132.6</v>
      </c>
      <c r="C24" s="30">
        <v>-31585.02</v>
      </c>
      <c r="D24" s="30">
        <v>-34771.29</v>
      </c>
      <c r="E24" s="30">
        <v>-19455.24</v>
      </c>
      <c r="F24" s="30">
        <v>-22799.88</v>
      </c>
      <c r="G24" s="30">
        <v>-23868</v>
      </c>
      <c r="H24" s="30">
        <v>-23117.04</v>
      </c>
      <c r="I24" s="30">
        <v>-29016.8</v>
      </c>
      <c r="J24" s="30">
        <v>-11796.3</v>
      </c>
      <c r="K24" s="30">
        <f t="shared" si="3"/>
        <v>-229542.16999999998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-62766</v>
      </c>
      <c r="C27" s="30">
        <f t="shared" si="6"/>
        <v>-60715.6</v>
      </c>
      <c r="D27" s="30">
        <f t="shared" si="6"/>
        <v>-105205.42000000001</v>
      </c>
      <c r="E27" s="30">
        <f t="shared" si="6"/>
        <v>-39705.6</v>
      </c>
      <c r="F27" s="30">
        <f t="shared" si="6"/>
        <v>-48237.2</v>
      </c>
      <c r="G27" s="30">
        <f t="shared" si="6"/>
        <v>-31446.8</v>
      </c>
      <c r="H27" s="30">
        <f t="shared" si="6"/>
        <v>-29154.4</v>
      </c>
      <c r="I27" s="30">
        <f t="shared" si="6"/>
        <v>-63637.2</v>
      </c>
      <c r="J27" s="30">
        <f t="shared" si="6"/>
        <v>-21000.879999999997</v>
      </c>
      <c r="K27" s="30">
        <f aca="true" t="shared" si="7" ref="K27:K35">SUM(B27:J27)</f>
        <v>-461869.10000000003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-62766</v>
      </c>
      <c r="C28" s="30">
        <f t="shared" si="8"/>
        <v>-60715.6</v>
      </c>
      <c r="D28" s="30">
        <f t="shared" si="8"/>
        <v>-69154.8</v>
      </c>
      <c r="E28" s="30">
        <f t="shared" si="8"/>
        <v>-39705.6</v>
      </c>
      <c r="F28" s="30">
        <f t="shared" si="8"/>
        <v>-48237.2</v>
      </c>
      <c r="G28" s="30">
        <f t="shared" si="8"/>
        <v>-31446.8</v>
      </c>
      <c r="H28" s="30">
        <f t="shared" si="8"/>
        <v>-29154.4</v>
      </c>
      <c r="I28" s="30">
        <f t="shared" si="8"/>
        <v>-63637.2</v>
      </c>
      <c r="J28" s="30">
        <f t="shared" si="8"/>
        <v>-10564.4</v>
      </c>
      <c r="K28" s="30">
        <f t="shared" si="7"/>
        <v>-415382.00000000006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-62766</v>
      </c>
      <c r="C29" s="30">
        <f aca="true" t="shared" si="9" ref="C29:J29">-ROUND((C9)*$E$3,2)</f>
        <v>-60715.6</v>
      </c>
      <c r="D29" s="30">
        <f t="shared" si="9"/>
        <v>-69154.8</v>
      </c>
      <c r="E29" s="30">
        <f t="shared" si="9"/>
        <v>-39705.6</v>
      </c>
      <c r="F29" s="30">
        <f t="shared" si="9"/>
        <v>-48237.2</v>
      </c>
      <c r="G29" s="30">
        <f t="shared" si="9"/>
        <v>-31446.8</v>
      </c>
      <c r="H29" s="30">
        <f t="shared" si="9"/>
        <v>-29154.4</v>
      </c>
      <c r="I29" s="30">
        <f t="shared" si="9"/>
        <v>-63637.2</v>
      </c>
      <c r="J29" s="30">
        <f t="shared" si="9"/>
        <v>-10564.4</v>
      </c>
      <c r="K29" s="30">
        <f t="shared" si="7"/>
        <v>-415382.00000000006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1056056.22</v>
      </c>
      <c r="C47" s="27">
        <f aca="true" t="shared" si="11" ref="C47:J47">IF(C17+C27+C48&lt;0,0,C17+C27+C48)</f>
        <v>1072390.0199999998</v>
      </c>
      <c r="D47" s="27">
        <f t="shared" si="11"/>
        <v>1221074.82</v>
      </c>
      <c r="E47" s="27">
        <f t="shared" si="11"/>
        <v>0</v>
      </c>
      <c r="F47" s="27">
        <f t="shared" si="11"/>
        <v>816316.6300000001</v>
      </c>
      <c r="G47" s="27">
        <f t="shared" si="11"/>
        <v>896216.02</v>
      </c>
      <c r="H47" s="27">
        <f t="shared" si="11"/>
        <v>816938.5799999998</v>
      </c>
      <c r="I47" s="27">
        <f t="shared" si="11"/>
        <v>1100721.8100000003</v>
      </c>
      <c r="J47" s="27">
        <f t="shared" si="11"/>
        <v>414099.25</v>
      </c>
      <c r="K47" s="20">
        <f>SUM(B47:J47)</f>
        <v>7393813.35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27">
        <v>-1562771.2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27">
        <f>SUM(B48:J48)</f>
        <v>-1562771.2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-790683.2699999999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27">
        <f>SUM(B49:J49)</f>
        <v>-790683.2699999999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1056056.22</v>
      </c>
      <c r="C53" s="10">
        <f t="shared" si="13"/>
        <v>1072390.02</v>
      </c>
      <c r="D53" s="10">
        <f t="shared" si="13"/>
        <v>1221074.82</v>
      </c>
      <c r="E53" s="10">
        <f t="shared" si="13"/>
        <v>0</v>
      </c>
      <c r="F53" s="10">
        <f t="shared" si="13"/>
        <v>816316.63</v>
      </c>
      <c r="G53" s="10">
        <f t="shared" si="13"/>
        <v>896216.02</v>
      </c>
      <c r="H53" s="10">
        <f t="shared" si="13"/>
        <v>816938.59</v>
      </c>
      <c r="I53" s="10">
        <f>SUM(I54:I66)</f>
        <v>1100721.81</v>
      </c>
      <c r="J53" s="10">
        <f t="shared" si="13"/>
        <v>414099.24</v>
      </c>
      <c r="K53" s="5">
        <f>SUM(K54:K66)</f>
        <v>7393813.350000001</v>
      </c>
      <c r="L53" s="9"/>
    </row>
    <row r="54" spans="1:11" ht="16.5" customHeight="1">
      <c r="A54" s="7" t="s">
        <v>60</v>
      </c>
      <c r="B54" s="8">
        <v>922253.9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922253.9</v>
      </c>
    </row>
    <row r="55" spans="1:11" ht="16.5" customHeight="1">
      <c r="A55" s="7" t="s">
        <v>61</v>
      </c>
      <c r="B55" s="8">
        <v>133802.32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133802.32</v>
      </c>
    </row>
    <row r="56" spans="1:11" ht="16.5" customHeight="1">
      <c r="A56" s="7" t="s">
        <v>4</v>
      </c>
      <c r="B56" s="6">
        <v>0</v>
      </c>
      <c r="C56" s="8">
        <v>1072390.02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1072390.02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1221074.82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1221074.82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0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816316.63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816316.63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896216.02</v>
      </c>
      <c r="H60" s="6">
        <v>0</v>
      </c>
      <c r="I60" s="6">
        <v>0</v>
      </c>
      <c r="J60" s="6">
        <v>0</v>
      </c>
      <c r="K60" s="5">
        <f t="shared" si="14"/>
        <v>896216.02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816938.59</v>
      </c>
      <c r="I61" s="6">
        <v>0</v>
      </c>
      <c r="J61" s="6">
        <v>0</v>
      </c>
      <c r="K61" s="5">
        <f t="shared" si="14"/>
        <v>816938.59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397140.43</v>
      </c>
      <c r="J63" s="6">
        <v>0</v>
      </c>
      <c r="K63" s="5">
        <f t="shared" si="14"/>
        <v>397140.43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703581.38</v>
      </c>
      <c r="J64" s="6">
        <v>0</v>
      </c>
      <c r="K64" s="5">
        <f t="shared" si="14"/>
        <v>703581.38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414099.24</v>
      </c>
      <c r="K65" s="5">
        <f t="shared" si="14"/>
        <v>414099.24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2020-10-16T19:54:42Z</dcterms:modified>
  <cp:category/>
  <cp:version/>
  <cp:contentType/>
  <cp:contentStatus/>
</cp:coreProperties>
</file>