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<sst xmlns="http://schemas.openxmlformats.org/spreadsheetml/2006/main" count="79" uniqueCount="78">
  <si>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</si>
  <si>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</si>
  <si>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</si>
  <si>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</si>
  <si>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</si>
  <si>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</si>
  <si>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</si>
  <si>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</si>
  <si>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</si>
  <si>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</si>
  <si>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</si>
  <si>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</si>
  <si>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</si>
  <si>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</si>
  <si>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</si>
  <si>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</si>
  <si>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</si>
  <si>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</si>
  <si>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</si>
  <si>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</si>
  <si>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</si>
  <si>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</si>
  <si>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</si>
  <si>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</si>
  <si>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</si>
  <si>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</si>
  <si>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</si>
  <si>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</si>
  <si>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</si>
  <si>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</si>
  <si>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</si>
  <si>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</si>
  <si>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</si>
  <si>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</si>
  <si>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</si>
  <si>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</si>
  <si>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</si>
  <si>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</si>
  <si>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</si>
  <si>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</si>
  <si>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</si>
  <si>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</si>
  <si>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</si>
  <si>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</si>
  <si>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</si>
  <si>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</si>
  <si>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</si>
  <si>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</si>
  <si>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</si>
  <si>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</si>
  <si>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</si>
  <si>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</si>
  <si>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</si>
  <si>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</si>
  <si>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</si>
  <si>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</si>
  <si>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</si>
  <si>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</si>
  <si>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</si>
  <si>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</si>
  <si>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</si>
  <si>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</si>
  <si>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</si>
  <si>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</si>
  <si>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</si>
  <si>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</si>
  <si>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</si>
  <si>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</si>
  <si>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</si>
  <si>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</si>
  <si>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</si>
  <si>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</si>
  <si>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</si>
  <si>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</si>
  <si>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</si>
  <si>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</si>
  <si>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31/10/20 - VENCIMENTO 09/11/20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</si>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</sst>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34344</v>
      </c>
      <c r="C7" s="10">
        <f>C8+C11</f>
        <v>43904</v>
      </c>
      <c r="D7" s="10">
        <f aca="true" t="shared" si="0" ref="D7:K7">D8+D11</f>
        <v>133688</v>
      </c>
      <c r="E7" s="10">
        <f t="shared" si="0"/>
        <v>132488</v>
      </c>
      <c r="F7" s="10">
        <f t="shared" si="0"/>
        <v>129058</v>
      </c>
      <c r="G7" s="10">
        <f t="shared" si="0"/>
        <v>54793</v>
      </c>
      <c r="H7" s="10">
        <f t="shared" si="0"/>
        <v>23906</v>
      </c>
      <c r="I7" s="10">
        <f t="shared" si="0"/>
        <v>51374</v>
      </c>
      <c r="J7" s="10">
        <f t="shared" si="0"/>
        <v>31386</v>
      </c>
      <c r="K7" s="10">
        <f t="shared" si="0"/>
        <v>92410</v>
      </c>
      <c r="L7" s="10">
        <f>SUM(B7:K7)</f>
        <v>727351</v>
      </c>
      <c r="M7" s="11"/>
    </row>
    <row r="8" spans="1:13" ht="17.25" customHeight="1">
      <c r="A8" s="12" t="s">
        <v>18</v>
      </c>
      <c r="B8" s="13">
        <f>B9+B10</f>
        <v>3433</v>
      </c>
      <c r="C8" s="13">
        <f aca="true" t="shared" si="1" ref="C8:K8">C9+C10</f>
        <v>3906</v>
      </c>
      <c r="D8" s="13">
        <f t="shared" si="1"/>
        <v>12315</v>
      </c>
      <c r="E8" s="13">
        <f t="shared" si="1"/>
        <v>11639</v>
      </c>
      <c r="F8" s="13">
        <f t="shared" si="1"/>
        <v>10060</v>
      </c>
      <c r="G8" s="13">
        <f t="shared" si="1"/>
        <v>4919</v>
      </c>
      <c r="H8" s="13">
        <f t="shared" si="1"/>
        <v>1860</v>
      </c>
      <c r="I8" s="13">
        <f t="shared" si="1"/>
        <v>3043</v>
      </c>
      <c r="J8" s="13">
        <f t="shared" si="1"/>
        <v>2040</v>
      </c>
      <c r="K8" s="13">
        <f t="shared" si="1"/>
        <v>6749</v>
      </c>
      <c r="L8" s="13">
        <f>SUM(B8:K8)</f>
        <v>59964</v>
      </c>
      <c r="M8"/>
    </row>
    <row r="9" spans="1:13" ht="17.25" customHeight="1">
      <c r="A9" s="14" t="s">
        <v>19</v>
      </c>
      <c r="B9" s="15">
        <v>3429</v>
      </c>
      <c r="C9" s="15">
        <v>3906</v>
      </c>
      <c r="D9" s="15">
        <v>12315</v>
      </c>
      <c r="E9" s="15">
        <v>11639</v>
      </c>
      <c r="F9" s="15">
        <v>10060</v>
      </c>
      <c r="G9" s="15">
        <v>4919</v>
      </c>
      <c r="H9" s="15">
        <v>1859</v>
      </c>
      <c r="I9" s="15">
        <v>3043</v>
      </c>
      <c r="J9" s="15">
        <v>2040</v>
      </c>
      <c r="K9" s="15">
        <v>6749</v>
      </c>
      <c r="L9" s="13">
        <f>SUM(B9:K9)</f>
        <v>59959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30911</v>
      </c>
      <c r="C11" s="15">
        <v>39998</v>
      </c>
      <c r="D11" s="15">
        <v>121373</v>
      </c>
      <c r="E11" s="15">
        <v>120849</v>
      </c>
      <c r="F11" s="15">
        <v>118998</v>
      </c>
      <c r="G11" s="15">
        <v>49874</v>
      </c>
      <c r="H11" s="15">
        <v>22046</v>
      </c>
      <c r="I11" s="15">
        <v>48331</v>
      </c>
      <c r="J11" s="15">
        <v>29346</v>
      </c>
      <c r="K11" s="15">
        <v>85661</v>
      </c>
      <c r="L11" s="13">
        <f>SUM(B11:K11)</f>
        <v>667387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1.501700135644115</v>
      </c>
      <c r="C15" s="22">
        <v>1.7280480947174</v>
      </c>
      <c r="D15" s="22">
        <v>1.687031516505076</v>
      </c>
      <c r="E15" s="22">
        <v>1.46327615566957</v>
      </c>
      <c r="F15" s="22">
        <v>1.677448755973702</v>
      </c>
      <c r="G15" s="22">
        <v>1.658904245991464</v>
      </c>
      <c r="H15" s="22">
        <v>1.799894359267342</v>
      </c>
      <c r="I15" s="22">
        <v>1.492634007781148</v>
      </c>
      <c r="J15" s="22">
        <v>2.12889529513384</v>
      </c>
      <c r="K15" s="22">
        <v>1.396010279774511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287368.26</v>
      </c>
      <c r="C17" s="25">
        <f aca="true" t="shared" si="2" ref="C17:K17">C18+C19+C20+C21+C22+C23+C24</f>
        <v>228276.83000000002</v>
      </c>
      <c r="D17" s="25">
        <f t="shared" si="2"/>
        <v>815553.34</v>
      </c>
      <c r="E17" s="25">
        <f t="shared" si="2"/>
        <v>708493.3</v>
      </c>
      <c r="F17" s="25">
        <f t="shared" si="2"/>
        <v>703900.34</v>
      </c>
      <c r="G17" s="25">
        <f t="shared" si="2"/>
        <v>324208.49000000005</v>
      </c>
      <c r="H17" s="25">
        <f t="shared" si="2"/>
        <v>170074.9</v>
      </c>
      <c r="I17" s="25">
        <f t="shared" si="2"/>
        <v>245836.81999999998</v>
      </c>
      <c r="J17" s="25">
        <f t="shared" si="2"/>
        <v>233401.24</v>
      </c>
      <c r="K17" s="25">
        <f t="shared" si="2"/>
        <v>367295.32000000007</v>
      </c>
      <c r="L17" s="25">
        <f>L18+L19+L20+L21+L22+L23+L24</f>
        <v>4084408.84</v>
      </c>
      <c r="M17"/>
    </row>
    <row r="18" spans="1:13" ht="17.25" customHeight="1">
      <c r="A18" s="26" t="s">
        <v>24</v>
      </c>
      <c r="B18" s="33">
        <f aca="true" t="shared" si="3" ref="B18:K18">ROUND(B13*B7,2)</f>
        <v>197694.37</v>
      </c>
      <c r="C18" s="33">
        <f t="shared" si="3"/>
        <v>136172.65</v>
      </c>
      <c r="D18" s="33">
        <f t="shared" si="3"/>
        <v>493816.73</v>
      </c>
      <c r="E18" s="33">
        <f t="shared" si="3"/>
        <v>494922.17</v>
      </c>
      <c r="F18" s="33">
        <f t="shared" si="3"/>
        <v>426768.99</v>
      </c>
      <c r="G18" s="33">
        <f t="shared" si="3"/>
        <v>199101.32</v>
      </c>
      <c r="H18" s="33">
        <f t="shared" si="3"/>
        <v>95710.06</v>
      </c>
      <c r="I18" s="33">
        <f t="shared" si="3"/>
        <v>170833.96</v>
      </c>
      <c r="J18" s="33">
        <f t="shared" si="3"/>
        <v>112374.43</v>
      </c>
      <c r="K18" s="33">
        <f t="shared" si="3"/>
        <v>270142.15</v>
      </c>
      <c r="L18" s="33">
        <f aca="true" t="shared" si="4" ref="L18:L24">SUM(B18:K18)</f>
        <v>2597536.83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99183.29</v>
      </c>
      <c r="C19" s="33">
        <f t="shared" si="5"/>
        <v>99140.24</v>
      </c>
      <c r="D19" s="33">
        <f t="shared" si="5"/>
        <v>339267.66</v>
      </c>
      <c r="E19" s="33">
        <f t="shared" si="5"/>
        <v>229285.64</v>
      </c>
      <c r="F19" s="33">
        <f t="shared" si="5"/>
        <v>289114.12</v>
      </c>
      <c r="G19" s="33">
        <f t="shared" si="5"/>
        <v>131188.71</v>
      </c>
      <c r="H19" s="33">
        <f t="shared" si="5"/>
        <v>76557.94</v>
      </c>
      <c r="I19" s="33">
        <f t="shared" si="5"/>
        <v>84158.62</v>
      </c>
      <c r="J19" s="33">
        <f t="shared" si="5"/>
        <v>126858.97</v>
      </c>
      <c r="K19" s="33">
        <f t="shared" si="5"/>
        <v>106979.07</v>
      </c>
      <c r="L19" s="33">
        <f t="shared" si="4"/>
        <v>1581734.2599999998</v>
      </c>
      <c r="M19"/>
    </row>
    <row r="20" spans="1:13" ht="17.25" customHeight="1">
      <c r="A20" s="27" t="s">
        <v>26</v>
      </c>
      <c r="B20" s="33">
        <v>424.03</v>
      </c>
      <c r="C20" s="33">
        <v>2501.79</v>
      </c>
      <c r="D20" s="33">
        <v>18162.53</v>
      </c>
      <c r="E20" s="33">
        <v>13441.83</v>
      </c>
      <c r="F20" s="33">
        <v>18968.07</v>
      </c>
      <c r="G20" s="33">
        <v>9642.19</v>
      </c>
      <c r="H20" s="33">
        <v>6275.68</v>
      </c>
      <c r="I20" s="33">
        <v>2544.19</v>
      </c>
      <c r="J20" s="33">
        <v>6063.66</v>
      </c>
      <c r="K20" s="33">
        <v>8268.63</v>
      </c>
      <c r="L20" s="33">
        <f t="shared" si="4"/>
        <v>86292.6</v>
      </c>
      <c r="M20"/>
    </row>
    <row r="21" spans="1:13" ht="17.25" customHeight="1">
      <c r="A21" s="27" t="s">
        <v>27</v>
      </c>
      <c r="B21" s="33">
        <v>1323.77</v>
      </c>
      <c r="C21" s="29">
        <v>1323.77</v>
      </c>
      <c r="D21" s="29">
        <v>2647.54</v>
      </c>
      <c r="E21" s="29">
        <v>0</v>
      </c>
      <c r="F21" s="33">
        <v>1323.77</v>
      </c>
      <c r="G21" s="29">
        <v>0</v>
      </c>
      <c r="H21" s="33">
        <v>1323.77</v>
      </c>
      <c r="I21" s="29">
        <v>1323.77</v>
      </c>
      <c r="J21" s="29">
        <v>2647.54</v>
      </c>
      <c r="K21" s="29">
        <v>1323.77</v>
      </c>
      <c r="L21" s="33">
        <f t="shared" si="4"/>
        <v>13237.7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-11257.2</v>
      </c>
      <c r="C24" s="33">
        <v>-10861.62</v>
      </c>
      <c r="D24" s="33">
        <v>-38341.12</v>
      </c>
      <c r="E24" s="33">
        <v>-29156.34</v>
      </c>
      <c r="F24" s="33">
        <v>-32274.61</v>
      </c>
      <c r="G24" s="33">
        <v>-15723.73</v>
      </c>
      <c r="H24" s="33">
        <v>-9792.55</v>
      </c>
      <c r="I24" s="33">
        <v>-13023.72</v>
      </c>
      <c r="J24" s="33">
        <v>-14543.36</v>
      </c>
      <c r="K24" s="33">
        <v>-19418.3</v>
      </c>
      <c r="L24" s="33">
        <f t="shared" si="4"/>
        <v>-194392.55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-54059.54</v>
      </c>
      <c r="C27" s="33">
        <f t="shared" si="6"/>
        <v>-17186.4</v>
      </c>
      <c r="D27" s="33">
        <f t="shared" si="6"/>
        <v>-54186</v>
      </c>
      <c r="E27" s="33">
        <f t="shared" si="6"/>
        <v>-60100.42</v>
      </c>
      <c r="F27" s="33">
        <f t="shared" si="6"/>
        <v>-44264</v>
      </c>
      <c r="G27" s="33">
        <f t="shared" si="6"/>
        <v>-21643.6</v>
      </c>
      <c r="H27" s="33">
        <f t="shared" si="6"/>
        <v>-23456.38</v>
      </c>
      <c r="I27" s="33">
        <f t="shared" si="6"/>
        <v>-13389.2</v>
      </c>
      <c r="J27" s="33">
        <f t="shared" si="6"/>
        <v>-8976</v>
      </c>
      <c r="K27" s="33">
        <f t="shared" si="6"/>
        <v>-29695.6</v>
      </c>
      <c r="L27" s="33">
        <f aca="true" t="shared" si="7" ref="L27:L33">SUM(B27:K27)</f>
        <v>-326957.13999999996</v>
      </c>
      <c r="M27"/>
    </row>
    <row r="28" spans="1:13" ht="18.75" customHeight="1">
      <c r="A28" s="27" t="s">
        <v>30</v>
      </c>
      <c r="B28" s="33">
        <f>B29+B30+B31+B32</f>
        <v>-15087.6</v>
      </c>
      <c r="C28" s="33">
        <f aca="true" t="shared" si="8" ref="C28:K28">C29+C30+C31+C32</f>
        <v>-17186.4</v>
      </c>
      <c r="D28" s="33">
        <f t="shared" si="8"/>
        <v>-54186</v>
      </c>
      <c r="E28" s="33">
        <f t="shared" si="8"/>
        <v>-51211.6</v>
      </c>
      <c r="F28" s="33">
        <f t="shared" si="8"/>
        <v>-44264</v>
      </c>
      <c r="G28" s="33">
        <f t="shared" si="8"/>
        <v>-21643.6</v>
      </c>
      <c r="H28" s="33">
        <f t="shared" si="8"/>
        <v>-8179.6</v>
      </c>
      <c r="I28" s="33">
        <f t="shared" si="8"/>
        <v>-13389.2</v>
      </c>
      <c r="J28" s="33">
        <f t="shared" si="8"/>
        <v>-8976</v>
      </c>
      <c r="K28" s="33">
        <f t="shared" si="8"/>
        <v>-29695.6</v>
      </c>
      <c r="L28" s="33">
        <f t="shared" si="7"/>
        <v>-263819.60000000003</v>
      </c>
      <c r="M28"/>
    </row>
    <row r="29" spans="1:13" s="36" customFormat="1" ht="18.75" customHeight="1">
      <c r="A29" s="34" t="s">
        <v>58</v>
      </c>
      <c r="B29" s="33">
        <f>-ROUND((B9)*$E$3,2)</f>
        <v>-15087.6</v>
      </c>
      <c r="C29" s="33">
        <f aca="true" t="shared" si="9" ref="C29:K29">-ROUND((C9)*$E$3,2)</f>
        <v>-17186.4</v>
      </c>
      <c r="D29" s="33">
        <f t="shared" si="9"/>
        <v>-54186</v>
      </c>
      <c r="E29" s="33">
        <f t="shared" si="9"/>
        <v>-51211.6</v>
      </c>
      <c r="F29" s="33">
        <f t="shared" si="9"/>
        <v>-44264</v>
      </c>
      <c r="G29" s="33">
        <f t="shared" si="9"/>
        <v>-21643.6</v>
      </c>
      <c r="H29" s="33">
        <f t="shared" si="9"/>
        <v>-8179.6</v>
      </c>
      <c r="I29" s="33">
        <f t="shared" si="9"/>
        <v>-13389.2</v>
      </c>
      <c r="J29" s="33">
        <f t="shared" si="9"/>
        <v>-8976</v>
      </c>
      <c r="K29" s="33">
        <f t="shared" si="9"/>
        <v>-29695.6</v>
      </c>
      <c r="L29" s="33">
        <f t="shared" si="7"/>
        <v>-263819.60000000003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-38971.94</v>
      </c>
      <c r="C33" s="38">
        <f t="shared" si="10"/>
        <v>0</v>
      </c>
      <c r="D33" s="38">
        <f t="shared" si="10"/>
        <v>0</v>
      </c>
      <c r="E33" s="38">
        <f t="shared" si="10"/>
        <v>-8888.82</v>
      </c>
      <c r="F33" s="38">
        <f t="shared" si="10"/>
        <v>0</v>
      </c>
      <c r="G33" s="38">
        <f t="shared" si="10"/>
        <v>0</v>
      </c>
      <c r="H33" s="38">
        <f t="shared" si="10"/>
        <v>-15276.78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-63137.54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-38971.94</v>
      </c>
      <c r="C35" s="17">
        <v>0</v>
      </c>
      <c r="D35" s="17">
        <v>0</v>
      </c>
      <c r="E35" s="33">
        <v>-8888.82</v>
      </c>
      <c r="F35" s="28">
        <v>0</v>
      </c>
      <c r="G35" s="28">
        <v>0</v>
      </c>
      <c r="H35" s="33">
        <v>-15276.78</v>
      </c>
      <c r="I35" s="17">
        <v>0</v>
      </c>
      <c r="J35" s="28">
        <v>0</v>
      </c>
      <c r="K35" s="17">
        <v>0</v>
      </c>
      <c r="L35" s="33">
        <f>SUM(B35:K35)</f>
        <v>-63137.54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233308.72</v>
      </c>
      <c r="C48" s="41">
        <f aca="true" t="shared" si="12" ref="C48:K48">IF(C17+C27+C40+C49&lt;0,0,C17+C27+C49)</f>
        <v>211090.43000000002</v>
      </c>
      <c r="D48" s="41">
        <f t="shared" si="12"/>
        <v>761367.34</v>
      </c>
      <c r="E48" s="41">
        <f t="shared" si="12"/>
        <v>648392.88</v>
      </c>
      <c r="F48" s="41">
        <f t="shared" si="12"/>
        <v>659636.34</v>
      </c>
      <c r="G48" s="41">
        <f t="shared" si="12"/>
        <v>302564.8900000001</v>
      </c>
      <c r="H48" s="41">
        <f t="shared" si="12"/>
        <v>146618.52</v>
      </c>
      <c r="I48" s="41">
        <f t="shared" si="12"/>
        <v>232447.61999999997</v>
      </c>
      <c r="J48" s="41">
        <f t="shared" si="12"/>
        <v>224425.24</v>
      </c>
      <c r="K48" s="41">
        <f t="shared" si="12"/>
        <v>337599.7200000001</v>
      </c>
      <c r="L48" s="42">
        <f>SUM(B48:K48)</f>
        <v>3757451.7000000007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233308.72</v>
      </c>
      <c r="C54" s="41">
        <f aca="true" t="shared" si="14" ref="C54:J54">SUM(C55:C66)</f>
        <v>211090.41999999998</v>
      </c>
      <c r="D54" s="41">
        <f t="shared" si="14"/>
        <v>761367.34</v>
      </c>
      <c r="E54" s="41">
        <f t="shared" si="14"/>
        <v>648392.88</v>
      </c>
      <c r="F54" s="41">
        <f t="shared" si="14"/>
        <v>659636.35</v>
      </c>
      <c r="G54" s="41">
        <f t="shared" si="14"/>
        <v>302564.89</v>
      </c>
      <c r="H54" s="41">
        <f t="shared" si="14"/>
        <v>146618.52</v>
      </c>
      <c r="I54" s="41">
        <f>SUM(I55:I69)</f>
        <v>232447.61999999997</v>
      </c>
      <c r="J54" s="41">
        <f t="shared" si="14"/>
        <v>224425.24</v>
      </c>
      <c r="K54" s="41">
        <f>SUM(K55:K68)</f>
        <v>337599.72</v>
      </c>
      <c r="L54" s="46">
        <f>SUM(B54:K54)</f>
        <v>3757451.7</v>
      </c>
      <c r="M54" s="40"/>
    </row>
    <row r="55" spans="1:13" ht="18.75" customHeight="1">
      <c r="A55" s="47" t="s">
        <v>51</v>
      </c>
      <c r="B55" s="48">
        <v>233308.72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233308.72</v>
      </c>
      <c r="M55" s="40"/>
    </row>
    <row r="56" spans="1:12" ht="18.75" customHeight="1">
      <c r="A56" s="47" t="s">
        <v>61</v>
      </c>
      <c r="B56" s="17">
        <v>0</v>
      </c>
      <c r="C56" s="48">
        <v>184303.05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184303.05</v>
      </c>
    </row>
    <row r="57" spans="1:12" ht="18.75" customHeight="1">
      <c r="A57" s="47" t="s">
        <v>62</v>
      </c>
      <c r="B57" s="17">
        <v>0</v>
      </c>
      <c r="C57" s="48">
        <v>26787.37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26787.37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761367.34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761367.34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648392.88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648392.88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659636.35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659636.35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302564.89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302564.89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146618.52</v>
      </c>
      <c r="I62" s="17">
        <v>0</v>
      </c>
      <c r="J62" s="17">
        <v>0</v>
      </c>
      <c r="K62" s="17">
        <v>0</v>
      </c>
      <c r="L62" s="46">
        <f t="shared" si="15"/>
        <v>146618.52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224425.24</v>
      </c>
      <c r="K64" s="17">
        <v>0</v>
      </c>
      <c r="L64" s="46">
        <f t="shared" si="15"/>
        <v>224425.24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176125.77</v>
      </c>
      <c r="L65" s="46">
        <f t="shared" si="15"/>
        <v>176125.77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161473.95</v>
      </c>
      <c r="L66" s="46">
        <f t="shared" si="15"/>
        <v>161473.95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232447.61999999997</v>
      </c>
      <c r="J69" s="53">
        <v>0</v>
      </c>
      <c r="K69" s="53">
        <v>0</v>
      </c>
      <c r="L69" s="51">
        <f>SUM(B69:K69)</f>
        <v>232447.61999999997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2020-11-06T20:38:13Z</dcterms:modified>
  <cp:category/>
  <cp:version/>
  <cp:contentType/>
  <cp:contentStatus/>
</cp:coreProperties>
</file>