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<sst xmlns="http://schemas.openxmlformats.org/spreadsheetml/2006/main" count="80" uniqueCount="79">
  <si>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</si>
  <si>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</si>
  <si>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</si>
  <si>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</si>
  <si>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</si>
  <si>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</si>
  <si>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</si>
  <si>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</si>
  <si>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</si>
  <si>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</si>
  <si>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</si>
  <si>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</si>
  <si>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</si>
  <si>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</si>
  <si>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</si>
  <si>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</si>
  <si>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</si>
  <si>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</si>
  <si>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</si>
  <si>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</si>
  <si>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</si>
  <si>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</si>
  <si>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</si>
  <si>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</si>
  <si>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</si>
  <si>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</si>
  <si>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</si>
  <si>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</si>
  <si>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</si>
  <si>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</si>
  <si>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</si>
  <si>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</si>
  <si>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</si>
  <si>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</si>
  <si>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</si>
  <si>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</si>
  <si>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</si>
  <si>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</si>
  <si>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</si>
  <si>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</si>
  <si>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</si>
  <si>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</si>
  <si>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</si>
  <si>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</si>
  <si>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</si>
  <si>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</si>
  <si>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</si>
  <si>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</si>
  <si>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</si>
  <si>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</si>
  <si>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</si>
  <si>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</si>
  <si>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</si>
  <si>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</si>
  <si>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</si>
  <si>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</si>
  <si>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</si>
  <si>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</si>
  <si>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</si>
  <si>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</si>
  <si>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</si>
  <si>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</si>
  <si>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</si>
  <si>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</si>
  <si>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</si>
  <si>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</si>
  <si>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</si>
  <si>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</si>
  <si>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</si>
  <si>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</si>
  <si>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</si>
  <si>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</si>
  <si>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</si>
  <si>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</si>
  <si>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</si>
  <si>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30/10/20 - VENCIMENTO 09/11/20</t>
  </si>
  <si>
    <t>7.15. Consórcio KBPX</t>
  </si>
  <si>
    <t>¹ Frota parada de outubro.</t>
  </si>
  <si>
    <t>5.3. Revisão de Remuneração pelo Transporte Coletivo ¹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</si>
</sst>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54606</v>
      </c>
      <c r="C7" s="10">
        <f>C8+C11</f>
        <v>68468</v>
      </c>
      <c r="D7" s="10">
        <f aca="true" t="shared" si="0" ref="D7:K7">D8+D11</f>
        <v>196918</v>
      </c>
      <c r="E7" s="10">
        <f t="shared" si="0"/>
        <v>179276</v>
      </c>
      <c r="F7" s="10">
        <f t="shared" si="0"/>
        <v>186880</v>
      </c>
      <c r="G7" s="10">
        <f t="shared" si="0"/>
        <v>92279</v>
      </c>
      <c r="H7" s="10">
        <f t="shared" si="0"/>
        <v>46488</v>
      </c>
      <c r="I7" s="10">
        <f t="shared" si="0"/>
        <v>88624</v>
      </c>
      <c r="J7" s="10">
        <f t="shared" si="0"/>
        <v>65320</v>
      </c>
      <c r="K7" s="10">
        <f t="shared" si="0"/>
        <v>149836</v>
      </c>
      <c r="L7" s="10">
        <f>SUM(B7:K7)</f>
        <v>1128695</v>
      </c>
      <c r="M7" s="11"/>
    </row>
    <row r="8" spans="1:13" ht="17.25" customHeight="1">
      <c r="A8" s="12" t="s">
        <v>18</v>
      </c>
      <c r="B8" s="13">
        <f>B9+B10</f>
        <v>4030</v>
      </c>
      <c r="C8" s="13">
        <f aca="true" t="shared" si="1" ref="C8:K8">C9+C10</f>
        <v>5087</v>
      </c>
      <c r="D8" s="13">
        <f t="shared" si="1"/>
        <v>14972</v>
      </c>
      <c r="E8" s="13">
        <f t="shared" si="1"/>
        <v>12384</v>
      </c>
      <c r="F8" s="13">
        <f t="shared" si="1"/>
        <v>11700</v>
      </c>
      <c r="G8" s="13">
        <f t="shared" si="1"/>
        <v>7223</v>
      </c>
      <c r="H8" s="13">
        <f t="shared" si="1"/>
        <v>3100</v>
      </c>
      <c r="I8" s="13">
        <f t="shared" si="1"/>
        <v>4548</v>
      </c>
      <c r="J8" s="13">
        <f t="shared" si="1"/>
        <v>3917</v>
      </c>
      <c r="K8" s="13">
        <f t="shared" si="1"/>
        <v>9487</v>
      </c>
      <c r="L8" s="13">
        <f>SUM(B8:K8)</f>
        <v>76448</v>
      </c>
      <c r="M8"/>
    </row>
    <row r="9" spans="1:13" ht="17.25" customHeight="1">
      <c r="A9" s="14" t="s">
        <v>19</v>
      </c>
      <c r="B9" s="15">
        <v>4028</v>
      </c>
      <c r="C9" s="15">
        <v>5087</v>
      </c>
      <c r="D9" s="15">
        <v>14972</v>
      </c>
      <c r="E9" s="15">
        <v>12384</v>
      </c>
      <c r="F9" s="15">
        <v>11700</v>
      </c>
      <c r="G9" s="15">
        <v>7223</v>
      </c>
      <c r="H9" s="15">
        <v>3100</v>
      </c>
      <c r="I9" s="15">
        <v>4548</v>
      </c>
      <c r="J9" s="15">
        <v>3917</v>
      </c>
      <c r="K9" s="15">
        <v>9487</v>
      </c>
      <c r="L9" s="13">
        <f>SUM(B9:K9)</f>
        <v>76446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50576</v>
      </c>
      <c r="C11" s="15">
        <v>63381</v>
      </c>
      <c r="D11" s="15">
        <v>181946</v>
      </c>
      <c r="E11" s="15">
        <v>166892</v>
      </c>
      <c r="F11" s="15">
        <v>175180</v>
      </c>
      <c r="G11" s="15">
        <v>85056</v>
      </c>
      <c r="H11" s="15">
        <v>43388</v>
      </c>
      <c r="I11" s="15">
        <v>84076</v>
      </c>
      <c r="J11" s="15">
        <v>61403</v>
      </c>
      <c r="K11" s="15">
        <v>140349</v>
      </c>
      <c r="L11" s="13">
        <f>SUM(B11:K11)</f>
        <v>1052247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1.481497860185216</v>
      </c>
      <c r="C15" s="22">
        <v>1.738273243259671</v>
      </c>
      <c r="D15" s="22">
        <v>1.666810190525</v>
      </c>
      <c r="E15" s="22">
        <v>1.453366805488428</v>
      </c>
      <c r="F15" s="22">
        <v>1.687513419102852</v>
      </c>
      <c r="G15" s="22">
        <v>1.731316716133824</v>
      </c>
      <c r="H15" s="22">
        <v>1.77666985774357</v>
      </c>
      <c r="I15" s="22">
        <v>1.541919112558604</v>
      </c>
      <c r="J15" s="22">
        <v>2.12889529513384</v>
      </c>
      <c r="K15" s="22">
        <v>1.423837762276982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457351.49000000005</v>
      </c>
      <c r="C17" s="25">
        <f aca="true" t="shared" si="2" ref="C17:K17">C18+C19+C20+C21+C22+C23+C24</f>
        <v>364563.73</v>
      </c>
      <c r="D17" s="25">
        <f t="shared" si="2"/>
        <v>1197836.41</v>
      </c>
      <c r="E17" s="25">
        <f t="shared" si="2"/>
        <v>960705.65</v>
      </c>
      <c r="F17" s="25">
        <f t="shared" si="2"/>
        <v>1037603.75</v>
      </c>
      <c r="G17" s="25">
        <f t="shared" si="2"/>
        <v>580994.3400000001</v>
      </c>
      <c r="H17" s="25">
        <f t="shared" si="2"/>
        <v>333093.61</v>
      </c>
      <c r="I17" s="25">
        <f t="shared" si="2"/>
        <v>447023.54000000004</v>
      </c>
      <c r="J17" s="25">
        <f t="shared" si="2"/>
        <v>495406.31000000006</v>
      </c>
      <c r="K17" s="25">
        <f t="shared" si="2"/>
        <v>618959.13</v>
      </c>
      <c r="L17" s="25">
        <f>L18+L19+L20+L21+L22+L23+L24</f>
        <v>6493537.96</v>
      </c>
      <c r="M17"/>
    </row>
    <row r="18" spans="1:13" ht="17.25" customHeight="1">
      <c r="A18" s="26" t="s">
        <v>24</v>
      </c>
      <c r="B18" s="33">
        <f aca="true" t="shared" si="3" ref="B18:K18">ROUND(B13*B7,2)</f>
        <v>314328.52</v>
      </c>
      <c r="C18" s="33">
        <f t="shared" si="3"/>
        <v>212360.35</v>
      </c>
      <c r="D18" s="33">
        <f t="shared" si="3"/>
        <v>727375.71</v>
      </c>
      <c r="E18" s="33">
        <f t="shared" si="3"/>
        <v>669703.43</v>
      </c>
      <c r="F18" s="33">
        <f t="shared" si="3"/>
        <v>617974.78</v>
      </c>
      <c r="G18" s="33">
        <f t="shared" si="3"/>
        <v>335314.2</v>
      </c>
      <c r="H18" s="33">
        <f t="shared" si="3"/>
        <v>186119.36</v>
      </c>
      <c r="I18" s="33">
        <f t="shared" si="3"/>
        <v>294701.39</v>
      </c>
      <c r="J18" s="33">
        <f t="shared" si="3"/>
        <v>233871.73</v>
      </c>
      <c r="K18" s="33">
        <f t="shared" si="3"/>
        <v>438015.58</v>
      </c>
      <c r="L18" s="33">
        <f aca="true" t="shared" si="4" ref="L18:L24">SUM(B18:K18)</f>
        <v>4029765.0500000003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151348.51</v>
      </c>
      <c r="C19" s="33">
        <f t="shared" si="5"/>
        <v>156779.96</v>
      </c>
      <c r="D19" s="33">
        <f t="shared" si="5"/>
        <v>485021.54</v>
      </c>
      <c r="E19" s="33">
        <f t="shared" si="5"/>
        <v>303621.3</v>
      </c>
      <c r="F19" s="33">
        <f t="shared" si="5"/>
        <v>424865.95</v>
      </c>
      <c r="G19" s="33">
        <f t="shared" si="5"/>
        <v>245220.88</v>
      </c>
      <c r="H19" s="33">
        <f t="shared" si="5"/>
        <v>144553.3</v>
      </c>
      <c r="I19" s="33">
        <f t="shared" si="5"/>
        <v>159704.32</v>
      </c>
      <c r="J19" s="33">
        <f t="shared" si="5"/>
        <v>264016.7</v>
      </c>
      <c r="K19" s="33">
        <f t="shared" si="5"/>
        <v>185647.54</v>
      </c>
      <c r="L19" s="33">
        <f t="shared" si="4"/>
        <v>2520780.0000000005</v>
      </c>
      <c r="M19"/>
    </row>
    <row r="20" spans="1:13" ht="17.25" customHeight="1">
      <c r="A20" s="27" t="s">
        <v>26</v>
      </c>
      <c r="B20" s="33">
        <v>1606.21</v>
      </c>
      <c r="C20" s="33">
        <v>4961.18</v>
      </c>
      <c r="D20" s="33">
        <v>21132.56</v>
      </c>
      <c r="E20" s="33">
        <v>16537.26</v>
      </c>
      <c r="F20" s="33">
        <v>25718.38</v>
      </c>
      <c r="G20" s="33">
        <v>16191.91</v>
      </c>
      <c r="H20" s="33">
        <v>10889.64</v>
      </c>
      <c r="I20" s="33">
        <v>4325.13</v>
      </c>
      <c r="J20" s="33">
        <v>9413.52</v>
      </c>
      <c r="K20" s="33">
        <v>13396.01</v>
      </c>
      <c r="L20" s="33">
        <f t="shared" si="4"/>
        <v>124171.8</v>
      </c>
      <c r="M20"/>
    </row>
    <row r="21" spans="1:13" ht="17.25" customHeight="1">
      <c r="A21" s="27" t="s">
        <v>27</v>
      </c>
      <c r="B21" s="33">
        <v>1323.86</v>
      </c>
      <c r="C21" s="29">
        <v>1323.86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13238.599999999999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-11255.61</v>
      </c>
      <c r="C24" s="33">
        <v>-10861.62</v>
      </c>
      <c r="D24" s="33">
        <v>-38341.12</v>
      </c>
      <c r="E24" s="33">
        <v>-29156.34</v>
      </c>
      <c r="F24" s="33">
        <v>-32279.22</v>
      </c>
      <c r="G24" s="33">
        <v>-15732.65</v>
      </c>
      <c r="H24" s="33">
        <v>-9792.55</v>
      </c>
      <c r="I24" s="33">
        <v>-13031.16</v>
      </c>
      <c r="J24" s="33">
        <v>-14543.36</v>
      </c>
      <c r="K24" s="33">
        <v>-19423.86</v>
      </c>
      <c r="L24" s="33">
        <f t="shared" si="4"/>
        <v>-194417.49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1627687.6000000003</v>
      </c>
      <c r="C27" s="33">
        <f t="shared" si="6"/>
        <v>588020.0799999998</v>
      </c>
      <c r="D27" s="33">
        <f t="shared" si="6"/>
        <v>1441516.0799999996</v>
      </c>
      <c r="E27" s="33">
        <f t="shared" si="6"/>
        <v>1461425.07</v>
      </c>
      <c r="F27" s="33">
        <f t="shared" si="6"/>
        <v>-21641.07</v>
      </c>
      <c r="G27" s="33">
        <f t="shared" si="6"/>
        <v>1101676.5400000005</v>
      </c>
      <c r="H27" s="33">
        <f t="shared" si="6"/>
        <v>333449.83</v>
      </c>
      <c r="I27" s="33">
        <f t="shared" si="6"/>
        <v>474477.1699999999</v>
      </c>
      <c r="J27" s="33">
        <f t="shared" si="6"/>
        <v>1425767.8900000001</v>
      </c>
      <c r="K27" s="33">
        <f t="shared" si="6"/>
        <v>1397469.8499999999</v>
      </c>
      <c r="L27" s="33">
        <f aca="true" t="shared" si="7" ref="L27:L33">SUM(B27:K27)</f>
        <v>9829849.040000001</v>
      </c>
      <c r="M27"/>
    </row>
    <row r="28" spans="1:13" ht="18.75" customHeight="1">
      <c r="A28" s="27" t="s">
        <v>30</v>
      </c>
      <c r="B28" s="33">
        <f>B29+B30+B31+B32</f>
        <v>-17723.2</v>
      </c>
      <c r="C28" s="33">
        <f aca="true" t="shared" si="8" ref="C28:K28">C29+C30+C31+C32</f>
        <v>-22382.8</v>
      </c>
      <c r="D28" s="33">
        <f t="shared" si="8"/>
        <v>-65876.8</v>
      </c>
      <c r="E28" s="33">
        <f t="shared" si="8"/>
        <v>-54489.6</v>
      </c>
      <c r="F28" s="33">
        <f t="shared" si="8"/>
        <v>-51480</v>
      </c>
      <c r="G28" s="33">
        <f t="shared" si="8"/>
        <v>-31781.2</v>
      </c>
      <c r="H28" s="33">
        <f t="shared" si="8"/>
        <v>-13640</v>
      </c>
      <c r="I28" s="33">
        <f t="shared" si="8"/>
        <v>-30111.589999999997</v>
      </c>
      <c r="J28" s="33">
        <f t="shared" si="8"/>
        <v>-17234.8</v>
      </c>
      <c r="K28" s="33">
        <f t="shared" si="8"/>
        <v>-41742.8</v>
      </c>
      <c r="L28" s="33">
        <f t="shared" si="7"/>
        <v>-346462.79</v>
      </c>
      <c r="M28"/>
    </row>
    <row r="29" spans="1:13" s="36" customFormat="1" ht="18.75" customHeight="1">
      <c r="A29" s="34" t="s">
        <v>57</v>
      </c>
      <c r="B29" s="33">
        <f>-ROUND((B9)*$E$3,2)</f>
        <v>-17723.2</v>
      </c>
      <c r="C29" s="33">
        <f aca="true" t="shared" si="9" ref="C29:K29">-ROUND((C9)*$E$3,2)</f>
        <v>-22382.8</v>
      </c>
      <c r="D29" s="33">
        <f t="shared" si="9"/>
        <v>-65876.8</v>
      </c>
      <c r="E29" s="33">
        <f t="shared" si="9"/>
        <v>-54489.6</v>
      </c>
      <c r="F29" s="33">
        <f t="shared" si="9"/>
        <v>-51480</v>
      </c>
      <c r="G29" s="33">
        <f t="shared" si="9"/>
        <v>-31781.2</v>
      </c>
      <c r="H29" s="33">
        <f t="shared" si="9"/>
        <v>-13640</v>
      </c>
      <c r="I29" s="33">
        <f t="shared" si="9"/>
        <v>-20011.2</v>
      </c>
      <c r="J29" s="33">
        <f t="shared" si="9"/>
        <v>-17234.8</v>
      </c>
      <c r="K29" s="33">
        <f t="shared" si="9"/>
        <v>-41742.8</v>
      </c>
      <c r="L29" s="33">
        <f t="shared" si="7"/>
        <v>-336362.39999999997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-10089.13</v>
      </c>
      <c r="J32" s="17">
        <v>0</v>
      </c>
      <c r="K32" s="17">
        <v>0</v>
      </c>
      <c r="L32" s="33">
        <f t="shared" si="7"/>
        <v>-10089.13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78</v>
      </c>
      <c r="B46" s="33">
        <v>1684382.6400000004</v>
      </c>
      <c r="C46" s="33">
        <v>610402.8799999999</v>
      </c>
      <c r="D46" s="33">
        <v>1507392.8799999997</v>
      </c>
      <c r="E46" s="33">
        <v>1524803.37</v>
      </c>
      <c r="F46" s="33">
        <v>29838.93</v>
      </c>
      <c r="G46" s="33">
        <v>1133457.7400000005</v>
      </c>
      <c r="H46" s="33">
        <v>362366.33</v>
      </c>
      <c r="I46" s="33">
        <v>504588.75999999995</v>
      </c>
      <c r="J46" s="33">
        <v>1443002.6900000002</v>
      </c>
      <c r="K46" s="33">
        <v>1439212.65</v>
      </c>
      <c r="L46" s="33">
        <f t="shared" si="11"/>
        <v>10239448.870000001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2085039.0900000003</v>
      </c>
      <c r="C48" s="41">
        <f aca="true" t="shared" si="12" ref="C48:K48">IF(C17+C27+C40+C49&lt;0,0,C17+C27+C49)</f>
        <v>952583.8099999998</v>
      </c>
      <c r="D48" s="41">
        <f t="shared" si="12"/>
        <v>2639352.4899999993</v>
      </c>
      <c r="E48" s="41">
        <f t="shared" si="12"/>
        <v>2422130.72</v>
      </c>
      <c r="F48" s="41">
        <f t="shared" si="12"/>
        <v>1015962.68</v>
      </c>
      <c r="G48" s="41">
        <f t="shared" si="12"/>
        <v>1682670.8800000006</v>
      </c>
      <c r="H48" s="41">
        <f t="shared" si="12"/>
        <v>666543.44</v>
      </c>
      <c r="I48" s="41">
        <f t="shared" si="12"/>
        <v>921500.71</v>
      </c>
      <c r="J48" s="41">
        <f t="shared" si="12"/>
        <v>1921174.2000000002</v>
      </c>
      <c r="K48" s="41">
        <f t="shared" si="12"/>
        <v>2016428.98</v>
      </c>
      <c r="L48" s="42">
        <f>SUM(B48:K48)</f>
        <v>16323387</v>
      </c>
      <c r="M48" s="54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2085039.0900000003</v>
      </c>
      <c r="C54" s="41">
        <f aca="true" t="shared" si="14" ref="C54:J54">SUM(C55:C66)</f>
        <v>952583.8099999999</v>
      </c>
      <c r="D54" s="41">
        <f t="shared" si="14"/>
        <v>2639352.49</v>
      </c>
      <c r="E54" s="41">
        <f t="shared" si="14"/>
        <v>2422130.72</v>
      </c>
      <c r="F54" s="41">
        <f t="shared" si="14"/>
        <v>1015962.68</v>
      </c>
      <c r="G54" s="41">
        <f t="shared" si="14"/>
        <v>1682670.88</v>
      </c>
      <c r="H54" s="41">
        <f t="shared" si="14"/>
        <v>666543.44</v>
      </c>
      <c r="I54" s="41">
        <f>SUM(I55:I69)</f>
        <v>921500.71</v>
      </c>
      <c r="J54" s="41">
        <f t="shared" si="14"/>
        <v>1921174.2000000002</v>
      </c>
      <c r="K54" s="41">
        <f>SUM(K55:K68)</f>
        <v>2016428.98</v>
      </c>
      <c r="L54" s="46">
        <f>SUM(B54:K54)</f>
        <v>16323387</v>
      </c>
      <c r="M54" s="40"/>
    </row>
    <row r="55" spans="1:13" ht="18.75" customHeight="1">
      <c r="A55" s="47" t="s">
        <v>50</v>
      </c>
      <c r="B55" s="48">
        <v>2085039.0900000003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2085039.0900000003</v>
      </c>
      <c r="M55" s="40"/>
    </row>
    <row r="56" spans="1:12" ht="18.75" customHeight="1">
      <c r="A56" s="47" t="s">
        <v>60</v>
      </c>
      <c r="B56" s="17">
        <v>0</v>
      </c>
      <c r="C56" s="48">
        <v>833974.2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833974.2</v>
      </c>
    </row>
    <row r="57" spans="1:12" ht="18.75" customHeight="1">
      <c r="A57" s="47" t="s">
        <v>61</v>
      </c>
      <c r="B57" s="17">
        <v>0</v>
      </c>
      <c r="C57" s="48">
        <v>118609.61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118609.61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2639352.49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2639352.49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2422130.72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2422130.72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1015962.68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1015962.68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1682670.88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1682670.88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666543.44</v>
      </c>
      <c r="I62" s="17">
        <v>0</v>
      </c>
      <c r="J62" s="17">
        <v>0</v>
      </c>
      <c r="K62" s="17">
        <v>0</v>
      </c>
      <c r="L62" s="46">
        <f t="shared" si="15"/>
        <v>666543.44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1921174.2000000002</v>
      </c>
      <c r="K64" s="17">
        <v>0</v>
      </c>
      <c r="L64" s="46">
        <f t="shared" si="15"/>
        <v>1921174.2000000002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1272884.48</v>
      </c>
      <c r="L65" s="46">
        <f t="shared" si="15"/>
        <v>1272884.48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743544.5</v>
      </c>
      <c r="L66" s="46">
        <f t="shared" si="15"/>
        <v>743544.5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921500.71</v>
      </c>
      <c r="J69" s="53">
        <v>0</v>
      </c>
      <c r="K69" s="53">
        <v>0</v>
      </c>
      <c r="L69" s="51">
        <f>SUM(B69:K69)</f>
        <v>921500.71</v>
      </c>
    </row>
    <row r="70" spans="1:12" ht="18" customHeight="1">
      <c r="A70" s="61" t="s">
        <v>77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2020-11-06T20:35:38Z</dcterms:modified>
  <cp:category/>
  <cp:version/>
  <cp:contentType/>
  <cp:contentStatus/>
</cp:coreProperties>
</file>