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<sst xmlns="http://schemas.openxmlformats.org/spreadsheetml/2006/main" count="79" uniqueCount="78">
  <si>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</si>
  <si>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</si>
  <si>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</si>
  <si>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</si>
  <si>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</si>
  <si>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</si>
  <si>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</si>
  <si>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</si>
  <si>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</si>
  <si>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</si>
  <si>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</si>
  <si>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</si>
  <si>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</si>
  <si>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</si>
  <si>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</si>
  <si>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</si>
  <si>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</si>
  <si>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</si>
  <si>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</si>
  <si>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</si>
  <si>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</si>
  <si>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</si>
  <si>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</si>
  <si>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</si>
  <si>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</si>
  <si>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</si>
  <si>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</si>
  <si>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</si>
  <si>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</si>
  <si>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</si>
  <si>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</si>
  <si>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</si>
  <si>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</si>
  <si>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</si>
  <si>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</si>
  <si>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</si>
  <si>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</si>
  <si>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</si>
  <si>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</si>
  <si>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</si>
  <si>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</si>
  <si>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</si>
  <si>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</si>
  <si>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</si>
  <si>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</si>
  <si>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</si>
  <si>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</si>
  <si>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</si>
  <si>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</si>
  <si>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</si>
  <si>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</si>
  <si>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</si>
  <si>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</si>
  <si>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</si>
  <si>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</si>
  <si>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</si>
  <si>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</si>
  <si>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</si>
  <si>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</si>
  <si>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</si>
  <si>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</si>
  <si>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</si>
  <si>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</si>
  <si>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</si>
  <si>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</si>
  <si>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</si>
  <si>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</si>
  <si>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</si>
  <si>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</si>
  <si>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</si>
  <si>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</si>
  <si>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</si>
  <si>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</si>
  <si>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</si>
  <si>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</si>
  <si>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</si>
  <si>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26/10/20 - VENCIMENTO 03/11/20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</si>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</sst>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55551</v>
      </c>
      <c r="C7" s="10">
        <f>C8+C11</f>
        <v>75894</v>
      </c>
      <c r="D7" s="10">
        <f aca="true" t="shared" si="0" ref="D7:K7">D8+D11</f>
        <v>212945</v>
      </c>
      <c r="E7" s="10">
        <f t="shared" si="0"/>
        <v>194035</v>
      </c>
      <c r="F7" s="10">
        <f t="shared" si="0"/>
        <v>206262</v>
      </c>
      <c r="G7" s="10">
        <f t="shared" si="0"/>
        <v>100685</v>
      </c>
      <c r="H7" s="10">
        <f t="shared" si="0"/>
        <v>50769</v>
      </c>
      <c r="I7" s="10">
        <f t="shared" si="0"/>
        <v>92343</v>
      </c>
      <c r="J7" s="10">
        <f t="shared" si="0"/>
        <v>69490</v>
      </c>
      <c r="K7" s="10">
        <f t="shared" si="0"/>
        <v>154203</v>
      </c>
      <c r="L7" s="10">
        <f>SUM(B7:K7)</f>
        <v>1212177</v>
      </c>
      <c r="M7" s="11"/>
    </row>
    <row r="8" spans="1:13" ht="17.25" customHeight="1">
      <c r="A8" s="12" t="s">
        <v>18</v>
      </c>
      <c r="B8" s="13">
        <f>B9+B10</f>
        <v>4269</v>
      </c>
      <c r="C8" s="13">
        <f aca="true" t="shared" si="1" ref="C8:K8">C9+C10</f>
        <v>5773</v>
      </c>
      <c r="D8" s="13">
        <f t="shared" si="1"/>
        <v>15688</v>
      </c>
      <c r="E8" s="13">
        <f t="shared" si="1"/>
        <v>13296</v>
      </c>
      <c r="F8" s="13">
        <f t="shared" si="1"/>
        <v>13259</v>
      </c>
      <c r="G8" s="13">
        <f t="shared" si="1"/>
        <v>7597</v>
      </c>
      <c r="H8" s="13">
        <f t="shared" si="1"/>
        <v>3338</v>
      </c>
      <c r="I8" s="13">
        <f t="shared" si="1"/>
        <v>4752</v>
      </c>
      <c r="J8" s="13">
        <f t="shared" si="1"/>
        <v>4026</v>
      </c>
      <c r="K8" s="13">
        <f t="shared" si="1"/>
        <v>9520</v>
      </c>
      <c r="L8" s="13">
        <f>SUM(B8:K8)</f>
        <v>81518</v>
      </c>
      <c r="M8"/>
    </row>
    <row r="9" spans="1:13" ht="17.25" customHeight="1">
      <c r="A9" s="14" t="s">
        <v>19</v>
      </c>
      <c r="B9" s="15">
        <v>4269</v>
      </c>
      <c r="C9" s="15">
        <v>5773</v>
      </c>
      <c r="D9" s="15">
        <v>15688</v>
      </c>
      <c r="E9" s="15">
        <v>13296</v>
      </c>
      <c r="F9" s="15">
        <v>13259</v>
      </c>
      <c r="G9" s="15">
        <v>7597</v>
      </c>
      <c r="H9" s="15">
        <v>3338</v>
      </c>
      <c r="I9" s="15">
        <v>4752</v>
      </c>
      <c r="J9" s="15">
        <v>4026</v>
      </c>
      <c r="K9" s="15">
        <v>9520</v>
      </c>
      <c r="L9" s="13">
        <f>SUM(B9:K9)</f>
        <v>81518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51282</v>
      </c>
      <c r="C11" s="15">
        <v>70121</v>
      </c>
      <c r="D11" s="15">
        <v>197257</v>
      </c>
      <c r="E11" s="15">
        <v>180739</v>
      </c>
      <c r="F11" s="15">
        <v>193003</v>
      </c>
      <c r="G11" s="15">
        <v>93088</v>
      </c>
      <c r="H11" s="15">
        <v>47431</v>
      </c>
      <c r="I11" s="15">
        <v>87591</v>
      </c>
      <c r="J11" s="15">
        <v>65464</v>
      </c>
      <c r="K11" s="15">
        <v>144683</v>
      </c>
      <c r="L11" s="13">
        <f>SUM(B11:K11)</f>
        <v>1130659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1.457510363033452</v>
      </c>
      <c r="C15" s="22">
        <v>1.583411712936444</v>
      </c>
      <c r="D15" s="22">
        <v>1.562372673509253</v>
      </c>
      <c r="E15" s="22">
        <v>1.363175327956284</v>
      </c>
      <c r="F15" s="22">
        <v>1.55244523648191</v>
      </c>
      <c r="G15" s="22">
        <v>1.605940787502748</v>
      </c>
      <c r="H15" s="22">
        <v>1.598235725716161</v>
      </c>
      <c r="I15" s="22">
        <v>1.482905267368989</v>
      </c>
      <c r="J15" s="22">
        <v>1.852352283007085</v>
      </c>
      <c r="K15" s="22">
        <v>1.390950623856253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458143.63</v>
      </c>
      <c r="C17" s="25">
        <f aca="true" t="shared" si="2" ref="C17:K17">C18+C19+C20+C21+C22+C23+C24</f>
        <v>368359.2</v>
      </c>
      <c r="D17" s="25">
        <f t="shared" si="2"/>
        <v>1213631.65</v>
      </c>
      <c r="E17" s="25">
        <f t="shared" si="2"/>
        <v>975037.01</v>
      </c>
      <c r="F17" s="25">
        <f t="shared" si="2"/>
        <v>1053744.98</v>
      </c>
      <c r="G17" s="25">
        <f t="shared" si="2"/>
        <v>588319.47</v>
      </c>
      <c r="H17" s="25">
        <f t="shared" si="2"/>
        <v>324719.32</v>
      </c>
      <c r="I17" s="25">
        <f t="shared" si="2"/>
        <v>448225.27</v>
      </c>
      <c r="J17" s="25">
        <f t="shared" si="2"/>
        <v>459378.33999999997</v>
      </c>
      <c r="K17" s="25">
        <f t="shared" si="2"/>
        <v>622246.54</v>
      </c>
      <c r="L17" s="25">
        <f>L18+L19+L20+L21+L22+L23+L24</f>
        <v>6511805.409999999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319768.22</v>
      </c>
      <c r="C18" s="33">
        <f t="shared" si="3"/>
        <v>235392.83</v>
      </c>
      <c r="D18" s="33">
        <f t="shared" si="3"/>
        <v>786576.24</v>
      </c>
      <c r="E18" s="33">
        <f t="shared" si="3"/>
        <v>724837.15</v>
      </c>
      <c r="F18" s="33">
        <f t="shared" si="3"/>
        <v>682067.18</v>
      </c>
      <c r="G18" s="33">
        <f t="shared" si="3"/>
        <v>365859.08</v>
      </c>
      <c r="H18" s="33">
        <f t="shared" si="3"/>
        <v>203258.77</v>
      </c>
      <c r="I18" s="33">
        <f t="shared" si="3"/>
        <v>307068.18</v>
      </c>
      <c r="J18" s="33">
        <f t="shared" si="3"/>
        <v>248802</v>
      </c>
      <c r="K18" s="33">
        <f t="shared" si="3"/>
        <v>450781.63</v>
      </c>
      <c r="L18" s="33">
        <f aca="true" t="shared" si="4" ref="L18:L24">SUM(B18:K18)</f>
        <v>4324411.28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146297.27</v>
      </c>
      <c r="C19" s="33">
        <f t="shared" si="5"/>
        <v>137330.93</v>
      </c>
      <c r="D19" s="33">
        <f t="shared" si="5"/>
        <v>442348.98</v>
      </c>
      <c r="E19" s="33">
        <f t="shared" si="5"/>
        <v>263242.97</v>
      </c>
      <c r="F19" s="33">
        <f t="shared" si="5"/>
        <v>376804.76</v>
      </c>
      <c r="G19" s="33">
        <f t="shared" si="5"/>
        <v>221688.94</v>
      </c>
      <c r="H19" s="33">
        <f t="shared" si="5"/>
        <v>121596.66</v>
      </c>
      <c r="I19" s="33">
        <f t="shared" si="5"/>
        <v>148284.84</v>
      </c>
      <c r="J19" s="33">
        <f t="shared" si="5"/>
        <v>212066.95</v>
      </c>
      <c r="K19" s="33">
        <f t="shared" si="5"/>
        <v>176233.36</v>
      </c>
      <c r="L19" s="33">
        <f t="shared" si="4"/>
        <v>2245895.6599999997</v>
      </c>
      <c r="M19"/>
    </row>
    <row r="20" spans="1:13" ht="17.25" customHeight="1">
      <c r="A20" s="27" t="s">
        <v>26</v>
      </c>
      <c r="B20" s="33">
        <v>2009.89</v>
      </c>
      <c r="C20" s="33">
        <v>5173.2</v>
      </c>
      <c r="D20" s="33">
        <v>20399.83</v>
      </c>
      <c r="E20" s="33">
        <v>16113.23</v>
      </c>
      <c r="F20" s="33">
        <v>25828.4</v>
      </c>
      <c r="G20" s="33">
        <v>16504.1</v>
      </c>
      <c r="H20" s="33">
        <v>8332.58</v>
      </c>
      <c r="I20" s="33">
        <v>4579.55</v>
      </c>
      <c r="J20" s="33">
        <v>9286.31</v>
      </c>
      <c r="K20" s="33">
        <v>13331.55</v>
      </c>
      <c r="L20" s="33">
        <f t="shared" si="4"/>
        <v>121558.64</v>
      </c>
      <c r="M20"/>
    </row>
    <row r="21" spans="1:13" ht="17.25" customHeight="1">
      <c r="A21" s="27" t="s">
        <v>27</v>
      </c>
      <c r="B21" s="33">
        <v>1323.86</v>
      </c>
      <c r="C21" s="29">
        <v>1323.86</v>
      </c>
      <c r="D21" s="29">
        <v>2647.72</v>
      </c>
      <c r="E21" s="29">
        <v>0</v>
      </c>
      <c r="F21" s="33">
        <v>1323.86</v>
      </c>
      <c r="G21" s="29">
        <v>0</v>
      </c>
      <c r="H21" s="33">
        <v>1323.86</v>
      </c>
      <c r="I21" s="29">
        <v>1323.86</v>
      </c>
      <c r="J21" s="29">
        <v>2647.72</v>
      </c>
      <c r="K21" s="29">
        <v>1323.86</v>
      </c>
      <c r="L21" s="33">
        <f t="shared" si="4"/>
        <v>13238.599999999999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-11255.61</v>
      </c>
      <c r="C24" s="33">
        <v>-10861.62</v>
      </c>
      <c r="D24" s="33">
        <v>-38341.12</v>
      </c>
      <c r="E24" s="33">
        <v>-29156.34</v>
      </c>
      <c r="F24" s="33">
        <v>-32279.22</v>
      </c>
      <c r="G24" s="33">
        <v>-15732.65</v>
      </c>
      <c r="H24" s="33">
        <v>-9792.55</v>
      </c>
      <c r="I24" s="33">
        <v>-13031.16</v>
      </c>
      <c r="J24" s="33">
        <v>-13424.64</v>
      </c>
      <c r="K24" s="33">
        <v>-19423.86</v>
      </c>
      <c r="L24" s="33">
        <f t="shared" si="4"/>
        <v>-193298.76999999996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-57755.439999999995</v>
      </c>
      <c r="C27" s="33">
        <f t="shared" si="6"/>
        <v>-25401.2</v>
      </c>
      <c r="D27" s="33">
        <f t="shared" si="6"/>
        <v>-69027.2</v>
      </c>
      <c r="E27" s="33">
        <f t="shared" si="6"/>
        <v>-67391.1</v>
      </c>
      <c r="F27" s="33">
        <f t="shared" si="6"/>
        <v>-58339.6</v>
      </c>
      <c r="G27" s="33">
        <f t="shared" si="6"/>
        <v>-33426.8</v>
      </c>
      <c r="H27" s="33">
        <f t="shared" si="6"/>
        <v>-29963.7</v>
      </c>
      <c r="I27" s="33">
        <f t="shared" si="6"/>
        <v>-20908.8</v>
      </c>
      <c r="J27" s="33">
        <f t="shared" si="6"/>
        <v>-17714.4</v>
      </c>
      <c r="K27" s="33">
        <f t="shared" si="6"/>
        <v>-41888</v>
      </c>
      <c r="L27" s="33">
        <f aca="true" t="shared" si="7" ref="L27:L33">SUM(B27:K27)</f>
        <v>-421816.24</v>
      </c>
      <c r="M27"/>
    </row>
    <row r="28" spans="1:13" ht="18.75" customHeight="1">
      <c r="A28" s="27" t="s">
        <v>30</v>
      </c>
      <c r="B28" s="33">
        <f>B29+B30+B31+B32</f>
        <v>-18783.6</v>
      </c>
      <c r="C28" s="33">
        <f aca="true" t="shared" si="8" ref="C28:K28">C29+C30+C31+C32</f>
        <v>-25401.2</v>
      </c>
      <c r="D28" s="33">
        <f t="shared" si="8"/>
        <v>-69027.2</v>
      </c>
      <c r="E28" s="33">
        <f t="shared" si="8"/>
        <v>-58502.4</v>
      </c>
      <c r="F28" s="33">
        <f t="shared" si="8"/>
        <v>-58339.6</v>
      </c>
      <c r="G28" s="33">
        <f t="shared" si="8"/>
        <v>-33426.8</v>
      </c>
      <c r="H28" s="33">
        <f t="shared" si="8"/>
        <v>-14687.2</v>
      </c>
      <c r="I28" s="33">
        <f t="shared" si="8"/>
        <v>-20908.8</v>
      </c>
      <c r="J28" s="33">
        <f t="shared" si="8"/>
        <v>-17714.4</v>
      </c>
      <c r="K28" s="33">
        <f t="shared" si="8"/>
        <v>-41888</v>
      </c>
      <c r="L28" s="33">
        <f t="shared" si="7"/>
        <v>-358679.2</v>
      </c>
      <c r="M28"/>
    </row>
    <row r="29" spans="1:13" s="36" customFormat="1" ht="18.75" customHeight="1">
      <c r="A29" s="34" t="s">
        <v>58</v>
      </c>
      <c r="B29" s="33">
        <f>-ROUND((B9)*$E$3,2)</f>
        <v>-18783.6</v>
      </c>
      <c r="C29" s="33">
        <f aca="true" t="shared" si="9" ref="C29:K29">-ROUND((C9)*$E$3,2)</f>
        <v>-25401.2</v>
      </c>
      <c r="D29" s="33">
        <f t="shared" si="9"/>
        <v>-69027.2</v>
      </c>
      <c r="E29" s="33">
        <f t="shared" si="9"/>
        <v>-58502.4</v>
      </c>
      <c r="F29" s="33">
        <f t="shared" si="9"/>
        <v>-58339.6</v>
      </c>
      <c r="G29" s="33">
        <f t="shared" si="9"/>
        <v>-33426.8</v>
      </c>
      <c r="H29" s="33">
        <f t="shared" si="9"/>
        <v>-14687.2</v>
      </c>
      <c r="I29" s="33">
        <f t="shared" si="9"/>
        <v>-20908.8</v>
      </c>
      <c r="J29" s="33">
        <f t="shared" si="9"/>
        <v>-17714.4</v>
      </c>
      <c r="K29" s="33">
        <f t="shared" si="9"/>
        <v>-41888</v>
      </c>
      <c r="L29" s="33">
        <f t="shared" si="7"/>
        <v>-358679.2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-38971.84</v>
      </c>
      <c r="C33" s="38">
        <f t="shared" si="10"/>
        <v>0</v>
      </c>
      <c r="D33" s="38">
        <f t="shared" si="10"/>
        <v>0</v>
      </c>
      <c r="E33" s="38">
        <f t="shared" si="10"/>
        <v>-8888.7</v>
      </c>
      <c r="F33" s="38">
        <f t="shared" si="10"/>
        <v>0</v>
      </c>
      <c r="G33" s="38">
        <f t="shared" si="10"/>
        <v>0</v>
      </c>
      <c r="H33" s="38">
        <f t="shared" si="10"/>
        <v>-15276.5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-63137.03999999999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-38971.84</v>
      </c>
      <c r="C35" s="17">
        <v>0</v>
      </c>
      <c r="D35" s="17">
        <v>0</v>
      </c>
      <c r="E35" s="33">
        <v>-8888.7</v>
      </c>
      <c r="F35" s="28">
        <v>0</v>
      </c>
      <c r="G35" s="28">
        <v>0</v>
      </c>
      <c r="H35" s="33">
        <v>-15276.5</v>
      </c>
      <c r="I35" s="17">
        <v>0</v>
      </c>
      <c r="J35" s="28">
        <v>0</v>
      </c>
      <c r="K35" s="17">
        <v>0</v>
      </c>
      <c r="L35" s="33">
        <f>SUM(B35:K35)</f>
        <v>-63137.03999999999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400388.19</v>
      </c>
      <c r="C48" s="41">
        <f aca="true" t="shared" si="12" ref="C48:K48">IF(C17+C27+C40+C49&lt;0,0,C17+C27+C49)</f>
        <v>342958</v>
      </c>
      <c r="D48" s="41">
        <f t="shared" si="12"/>
        <v>1144604.45</v>
      </c>
      <c r="E48" s="41">
        <f t="shared" si="12"/>
        <v>907645.91</v>
      </c>
      <c r="F48" s="41">
        <f t="shared" si="12"/>
        <v>995405.38</v>
      </c>
      <c r="G48" s="41">
        <f t="shared" si="12"/>
        <v>554892.6699999999</v>
      </c>
      <c r="H48" s="41">
        <f t="shared" si="12"/>
        <v>294755.62</v>
      </c>
      <c r="I48" s="41">
        <f t="shared" si="12"/>
        <v>427316.47000000003</v>
      </c>
      <c r="J48" s="41">
        <f t="shared" si="12"/>
        <v>441663.93999999994</v>
      </c>
      <c r="K48" s="41">
        <f t="shared" si="12"/>
        <v>580358.54</v>
      </c>
      <c r="L48" s="42">
        <f>SUM(B48:K48)</f>
        <v>6089989.169999999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400388.2</v>
      </c>
      <c r="C54" s="41">
        <f aca="true" t="shared" si="14" ref="C54:J54">SUM(C55:C66)</f>
        <v>342958.01</v>
      </c>
      <c r="D54" s="41">
        <f t="shared" si="14"/>
        <v>1144604.45</v>
      </c>
      <c r="E54" s="41">
        <f t="shared" si="14"/>
        <v>907645.9</v>
      </c>
      <c r="F54" s="41">
        <f t="shared" si="14"/>
        <v>995405.39</v>
      </c>
      <c r="G54" s="41">
        <f t="shared" si="14"/>
        <v>554892.68</v>
      </c>
      <c r="H54" s="41">
        <f t="shared" si="14"/>
        <v>294755.62</v>
      </c>
      <c r="I54" s="41">
        <f>SUM(I55:I69)</f>
        <v>427316.47000000003</v>
      </c>
      <c r="J54" s="41">
        <f t="shared" si="14"/>
        <v>441663.93999999994</v>
      </c>
      <c r="K54" s="41">
        <f>SUM(K55:K68)</f>
        <v>580358.54</v>
      </c>
      <c r="L54" s="46">
        <f>SUM(B54:K54)</f>
        <v>6089989.2</v>
      </c>
      <c r="M54" s="40"/>
    </row>
    <row r="55" spans="1:13" ht="18.75" customHeight="1">
      <c r="A55" s="47" t="s">
        <v>51</v>
      </c>
      <c r="B55" s="48">
        <v>400388.2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400388.2</v>
      </c>
      <c r="M55" s="40"/>
    </row>
    <row r="56" spans="1:12" ht="18.75" customHeight="1">
      <c r="A56" s="47" t="s">
        <v>61</v>
      </c>
      <c r="B56" s="17">
        <v>0</v>
      </c>
      <c r="C56" s="48">
        <v>299436.64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299436.64</v>
      </c>
    </row>
    <row r="57" spans="1:12" ht="18.75" customHeight="1">
      <c r="A57" s="47" t="s">
        <v>62</v>
      </c>
      <c r="B57" s="17">
        <v>0</v>
      </c>
      <c r="C57" s="48">
        <v>43521.37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43521.37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1144604.45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1144604.45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907645.9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907645.9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995405.39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995405.39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554892.68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554892.68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294755.62</v>
      </c>
      <c r="I62" s="17">
        <v>0</v>
      </c>
      <c r="J62" s="17">
        <v>0</v>
      </c>
      <c r="K62" s="17">
        <v>0</v>
      </c>
      <c r="L62" s="46">
        <f t="shared" si="15"/>
        <v>294755.62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441663.93999999994</v>
      </c>
      <c r="K64" s="17">
        <v>0</v>
      </c>
      <c r="L64" s="46">
        <f t="shared" si="15"/>
        <v>441663.93999999994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323665.96</v>
      </c>
      <c r="L65" s="46">
        <f t="shared" si="15"/>
        <v>323665.96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256692.58</v>
      </c>
      <c r="L66" s="46">
        <f t="shared" si="15"/>
        <v>256692.58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61">
        <v>427316.47000000003</v>
      </c>
      <c r="J69" s="52">
        <v>0</v>
      </c>
      <c r="K69" s="52">
        <v>0</v>
      </c>
      <c r="L69" s="51">
        <f>SUM(B69:K69)</f>
        <v>427316.47000000003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2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2020-10-30T14:53:08Z</dcterms:modified>
  <cp:category/>
  <cp:version/>
  <cp:contentType/>
  <cp:contentStatus/>
</cp:coreProperties>
</file>