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<sst xmlns="http://schemas.openxmlformats.org/spreadsheetml/2006/main" count="79" uniqueCount="78">
  <si>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</si>
  <si>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</si>
  <si>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</si>
  <si>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</si>
  <si>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</si>
  <si>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</si>
  <si>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</si>
  <si>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</si>
  <si>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</si>
  <si>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</si>
  <si>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</si>
  <si>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</si>
  <si>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</si>
  <si>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</si>
  <si>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</si>
  <si>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</si>
  <si>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</si>
  <si>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</si>
  <si>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</si>
  <si>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</si>
  <si>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</si>
  <si>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</si>
  <si>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</si>
  <si>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</si>
  <si>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</si>
  <si>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</si>
  <si>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</si>
  <si>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</si>
  <si>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</si>
  <si>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</si>
  <si>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</si>
  <si>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</si>
  <si>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</si>
  <si>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</si>
  <si>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</si>
  <si>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</si>
  <si>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</si>
  <si>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</si>
  <si>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</si>
  <si>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</si>
  <si>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</si>
  <si>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</si>
  <si>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</si>
  <si>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</si>
  <si>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</si>
  <si>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</si>
  <si>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</si>
  <si>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</si>
  <si>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</si>
  <si>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</si>
  <si>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</si>
  <si>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</si>
  <si>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</si>
  <si>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</si>
  <si>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</si>
  <si>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</si>
  <si>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</si>
  <si>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</si>
  <si>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</si>
  <si>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</si>
  <si>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</si>
  <si>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</si>
  <si>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</si>
  <si>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</si>
  <si>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</si>
  <si>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</si>
  <si>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</si>
  <si>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</si>
  <si>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</si>
  <si>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</si>
  <si>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</si>
  <si>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</si>
  <si>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</si>
  <si>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</si>
  <si>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</si>
  <si>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</si>
  <si>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25/10/20 - VENCIMENTO 30/10/20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</si>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</sst>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14486</v>
      </c>
      <c r="C7" s="10">
        <f>C8+C11</f>
        <v>21501</v>
      </c>
      <c r="D7" s="10">
        <f aca="true" t="shared" si="0" ref="D7:K7">D8+D11</f>
        <v>59540</v>
      </c>
      <c r="E7" s="10">
        <f t="shared" si="0"/>
        <v>62125</v>
      </c>
      <c r="F7" s="10">
        <f t="shared" si="0"/>
        <v>63900</v>
      </c>
      <c r="G7" s="10">
        <f t="shared" si="0"/>
        <v>24801</v>
      </c>
      <c r="H7" s="10">
        <f t="shared" si="0"/>
        <v>13270</v>
      </c>
      <c r="I7" s="10">
        <f t="shared" si="0"/>
        <v>27859</v>
      </c>
      <c r="J7" s="10">
        <f t="shared" si="0"/>
        <v>15218</v>
      </c>
      <c r="K7" s="10">
        <f t="shared" si="0"/>
        <v>50093</v>
      </c>
      <c r="L7" s="10">
        <f>SUM(B7:K7)</f>
        <v>352793</v>
      </c>
      <c r="M7" s="11"/>
    </row>
    <row r="8" spans="1:13" ht="17.25" customHeight="1">
      <c r="A8" s="12" t="s">
        <v>18</v>
      </c>
      <c r="B8" s="13">
        <f>B9+B10</f>
        <v>1424</v>
      </c>
      <c r="C8" s="13">
        <f aca="true" t="shared" si="1" ref="C8:K8">C9+C10</f>
        <v>2005</v>
      </c>
      <c r="D8" s="13">
        <f t="shared" si="1"/>
        <v>5779</v>
      </c>
      <c r="E8" s="13">
        <f t="shared" si="1"/>
        <v>6029</v>
      </c>
      <c r="F8" s="13">
        <f t="shared" si="1"/>
        <v>6157</v>
      </c>
      <c r="G8" s="13">
        <f t="shared" si="1"/>
        <v>2183</v>
      </c>
      <c r="H8" s="13">
        <f t="shared" si="1"/>
        <v>1109</v>
      </c>
      <c r="I8" s="13">
        <f t="shared" si="1"/>
        <v>1870</v>
      </c>
      <c r="J8" s="13">
        <f t="shared" si="1"/>
        <v>917</v>
      </c>
      <c r="K8" s="13">
        <f t="shared" si="1"/>
        <v>3513</v>
      </c>
      <c r="L8" s="13">
        <f>SUM(B8:K8)</f>
        <v>30986</v>
      </c>
      <c r="M8"/>
    </row>
    <row r="9" spans="1:13" ht="17.25" customHeight="1">
      <c r="A9" s="14" t="s">
        <v>19</v>
      </c>
      <c r="B9" s="15">
        <v>1421</v>
      </c>
      <c r="C9" s="15">
        <v>2005</v>
      </c>
      <c r="D9" s="15">
        <v>5779</v>
      </c>
      <c r="E9" s="15">
        <v>6029</v>
      </c>
      <c r="F9" s="15">
        <v>6157</v>
      </c>
      <c r="G9" s="15">
        <v>2183</v>
      </c>
      <c r="H9" s="15">
        <v>1108</v>
      </c>
      <c r="I9" s="15">
        <v>1870</v>
      </c>
      <c r="J9" s="15">
        <v>917</v>
      </c>
      <c r="K9" s="15">
        <v>3513</v>
      </c>
      <c r="L9" s="13">
        <f>SUM(B9:K9)</f>
        <v>30982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13062</v>
      </c>
      <c r="C11" s="15">
        <v>19496</v>
      </c>
      <c r="D11" s="15">
        <v>53761</v>
      </c>
      <c r="E11" s="15">
        <v>56096</v>
      </c>
      <c r="F11" s="15">
        <v>57743</v>
      </c>
      <c r="G11" s="15">
        <v>22618</v>
      </c>
      <c r="H11" s="15">
        <v>12161</v>
      </c>
      <c r="I11" s="15">
        <v>25989</v>
      </c>
      <c r="J11" s="15">
        <v>14301</v>
      </c>
      <c r="K11" s="15">
        <v>46580</v>
      </c>
      <c r="L11" s="13">
        <f>SUM(B11:K11)</f>
        <v>321807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1.343830952673167</v>
      </c>
      <c r="C15" s="22">
        <v>1.503331439085596</v>
      </c>
      <c r="D15" s="22">
        <v>1.517066409034518</v>
      </c>
      <c r="E15" s="22">
        <v>1.32660335816189</v>
      </c>
      <c r="F15" s="22">
        <v>1.488624501246666</v>
      </c>
      <c r="G15" s="22">
        <v>1.481216704928099</v>
      </c>
      <c r="H15" s="22">
        <v>1.604978912162964</v>
      </c>
      <c r="I15" s="22">
        <v>1.330406417330247</v>
      </c>
      <c r="J15" s="22">
        <v>1.815189029527655</v>
      </c>
      <c r="K15" s="22">
        <v>1.304523610058025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102291.04999999999</v>
      </c>
      <c r="C17" s="25">
        <f aca="true" t="shared" si="2" ref="C17:K17">C18+C19+C20+C21+C22+C23+C24</f>
        <v>93770.23</v>
      </c>
      <c r="D17" s="25">
        <f t="shared" si="2"/>
        <v>310859.31</v>
      </c>
      <c r="E17" s="25">
        <f t="shared" si="2"/>
        <v>290374.89999999997</v>
      </c>
      <c r="F17" s="25">
        <f t="shared" si="2"/>
        <v>297535.44999999995</v>
      </c>
      <c r="G17" s="25">
        <f t="shared" si="2"/>
        <v>125798.14000000001</v>
      </c>
      <c r="H17" s="25">
        <f t="shared" si="2"/>
        <v>81811.92</v>
      </c>
      <c r="I17" s="25">
        <f t="shared" si="2"/>
        <v>115838.98999999999</v>
      </c>
      <c r="J17" s="25">
        <f t="shared" si="2"/>
        <v>93552.12000000001</v>
      </c>
      <c r="K17" s="25">
        <f t="shared" si="2"/>
        <v>180274.45</v>
      </c>
      <c r="L17" s="25">
        <f>L18+L19+L20+L21+L22+L23+L24</f>
        <v>1692106.5600000003</v>
      </c>
      <c r="M17"/>
    </row>
    <row r="18" spans="1:13" ht="17.25" customHeight="1">
      <c r="A18" s="26" t="s">
        <v>24</v>
      </c>
      <c r="B18" s="33">
        <f aca="true" t="shared" si="3" ref="B18:K18">ROUND(B13*B7,2)</f>
        <v>83385.76</v>
      </c>
      <c r="C18" s="33">
        <f t="shared" si="3"/>
        <v>66687.5</v>
      </c>
      <c r="D18" s="33">
        <f t="shared" si="3"/>
        <v>219928.85</v>
      </c>
      <c r="E18" s="33">
        <f t="shared" si="3"/>
        <v>232074.15</v>
      </c>
      <c r="F18" s="33">
        <f t="shared" si="3"/>
        <v>211304.52</v>
      </c>
      <c r="G18" s="33">
        <f t="shared" si="3"/>
        <v>90119.39</v>
      </c>
      <c r="H18" s="33">
        <f t="shared" si="3"/>
        <v>53127.77</v>
      </c>
      <c r="I18" s="33">
        <f t="shared" si="3"/>
        <v>92639.53</v>
      </c>
      <c r="J18" s="33">
        <f t="shared" si="3"/>
        <v>54486.53</v>
      </c>
      <c r="K18" s="33">
        <f t="shared" si="3"/>
        <v>146436.87</v>
      </c>
      <c r="L18" s="33">
        <f aca="true" t="shared" si="4" ref="L18:L24">SUM(B18:K18)</f>
        <v>1250190.87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28670.61</v>
      </c>
      <c r="C19" s="33">
        <f t="shared" si="5"/>
        <v>33565.92</v>
      </c>
      <c r="D19" s="33">
        <f t="shared" si="5"/>
        <v>113717.82</v>
      </c>
      <c r="E19" s="33">
        <f t="shared" si="5"/>
        <v>75796.2</v>
      </c>
      <c r="F19" s="33">
        <f t="shared" si="5"/>
        <v>103248.57</v>
      </c>
      <c r="G19" s="33">
        <f t="shared" si="5"/>
        <v>43366.96</v>
      </c>
      <c r="H19" s="33">
        <f t="shared" si="5"/>
        <v>32141.18</v>
      </c>
      <c r="I19" s="33">
        <f t="shared" si="5"/>
        <v>30608.7</v>
      </c>
      <c r="J19" s="33">
        <f t="shared" si="5"/>
        <v>44416.82</v>
      </c>
      <c r="K19" s="33">
        <f t="shared" si="5"/>
        <v>44593.48</v>
      </c>
      <c r="L19" s="33">
        <f t="shared" si="4"/>
        <v>550126.26</v>
      </c>
      <c r="M19"/>
    </row>
    <row r="20" spans="1:13" ht="17.25" customHeight="1">
      <c r="A20" s="27" t="s">
        <v>26</v>
      </c>
      <c r="B20" s="33">
        <v>169.61</v>
      </c>
      <c r="C20" s="33">
        <v>3053.03</v>
      </c>
      <c r="D20" s="33">
        <v>12906.04</v>
      </c>
      <c r="E20" s="33">
        <v>11660.89</v>
      </c>
      <c r="F20" s="33">
        <v>13928.5</v>
      </c>
      <c r="G20" s="33">
        <v>8033.29</v>
      </c>
      <c r="H20" s="33">
        <v>5011.66</v>
      </c>
      <c r="I20" s="33">
        <v>4367.54</v>
      </c>
      <c r="J20" s="33">
        <v>5427.61</v>
      </c>
      <c r="K20" s="33">
        <v>7335.76</v>
      </c>
      <c r="L20" s="33">
        <f t="shared" si="4"/>
        <v>71893.93000000001</v>
      </c>
      <c r="M20"/>
    </row>
    <row r="21" spans="1:13" ht="17.25" customHeight="1">
      <c r="A21" s="27" t="s">
        <v>27</v>
      </c>
      <c r="B21" s="33">
        <v>1323.86</v>
      </c>
      <c r="C21" s="29">
        <v>1323.86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13238.599999999999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-220.64</v>
      </c>
      <c r="J23" s="33">
        <v>0</v>
      </c>
      <c r="K23" s="33">
        <v>0</v>
      </c>
      <c r="L23" s="33">
        <f t="shared" si="4"/>
        <v>-220.64</v>
      </c>
      <c r="M23"/>
    </row>
    <row r="24" spans="1:13" ht="17.25" customHeight="1">
      <c r="A24" s="27" t="s">
        <v>74</v>
      </c>
      <c r="B24" s="33">
        <v>-11258.79</v>
      </c>
      <c r="C24" s="33">
        <v>-10860.08</v>
      </c>
      <c r="D24" s="33">
        <v>-38341.12</v>
      </c>
      <c r="E24" s="33">
        <v>-29156.34</v>
      </c>
      <c r="F24" s="33">
        <v>-32270</v>
      </c>
      <c r="G24" s="33">
        <v>-15721.5</v>
      </c>
      <c r="H24" s="33">
        <v>-9792.55</v>
      </c>
      <c r="I24" s="33">
        <v>-12880</v>
      </c>
      <c r="J24" s="33">
        <v>-13426.56</v>
      </c>
      <c r="K24" s="33">
        <v>-19415.52</v>
      </c>
      <c r="L24" s="33">
        <f t="shared" si="4"/>
        <v>-193122.46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-45224.24</v>
      </c>
      <c r="C27" s="33">
        <f t="shared" si="6"/>
        <v>-8822</v>
      </c>
      <c r="D27" s="33">
        <f t="shared" si="6"/>
        <v>-25427.6</v>
      </c>
      <c r="E27" s="33">
        <f t="shared" si="6"/>
        <v>-35416.3</v>
      </c>
      <c r="F27" s="33">
        <f t="shared" si="6"/>
        <v>-27090.8</v>
      </c>
      <c r="G27" s="33">
        <f t="shared" si="6"/>
        <v>-9605.2</v>
      </c>
      <c r="H27" s="33">
        <f t="shared" si="6"/>
        <v>-20151.7</v>
      </c>
      <c r="I27" s="33">
        <f t="shared" si="6"/>
        <v>-8228</v>
      </c>
      <c r="J27" s="33">
        <f t="shared" si="6"/>
        <v>-4034.8</v>
      </c>
      <c r="K27" s="33">
        <f t="shared" si="6"/>
        <v>-15457.2</v>
      </c>
      <c r="L27" s="33">
        <f aca="true" t="shared" si="7" ref="L27:L33">SUM(B27:K27)</f>
        <v>-199457.84000000003</v>
      </c>
      <c r="M27"/>
    </row>
    <row r="28" spans="1:13" ht="18.75" customHeight="1">
      <c r="A28" s="27" t="s">
        <v>30</v>
      </c>
      <c r="B28" s="33">
        <f>B29+B30+B31+B32</f>
        <v>-6252.4</v>
      </c>
      <c r="C28" s="33">
        <f aca="true" t="shared" si="8" ref="C28:K28">C29+C30+C31+C32</f>
        <v>-8822</v>
      </c>
      <c r="D28" s="33">
        <f t="shared" si="8"/>
        <v>-25427.6</v>
      </c>
      <c r="E28" s="33">
        <f t="shared" si="8"/>
        <v>-26527.6</v>
      </c>
      <c r="F28" s="33">
        <f t="shared" si="8"/>
        <v>-27090.8</v>
      </c>
      <c r="G28" s="33">
        <f t="shared" si="8"/>
        <v>-9605.2</v>
      </c>
      <c r="H28" s="33">
        <f t="shared" si="8"/>
        <v>-4875.2</v>
      </c>
      <c r="I28" s="33">
        <f t="shared" si="8"/>
        <v>-8228</v>
      </c>
      <c r="J28" s="33">
        <f t="shared" si="8"/>
        <v>-4034.8</v>
      </c>
      <c r="K28" s="33">
        <f t="shared" si="8"/>
        <v>-15457.2</v>
      </c>
      <c r="L28" s="33">
        <f t="shared" si="7"/>
        <v>-136320.80000000002</v>
      </c>
      <c r="M28"/>
    </row>
    <row r="29" spans="1:13" s="36" customFormat="1" ht="18.75" customHeight="1">
      <c r="A29" s="34" t="s">
        <v>58</v>
      </c>
      <c r="B29" s="33">
        <f>-ROUND((B9)*$E$3,2)</f>
        <v>-6252.4</v>
      </c>
      <c r="C29" s="33">
        <f aca="true" t="shared" si="9" ref="C29:K29">-ROUND((C9)*$E$3,2)</f>
        <v>-8822</v>
      </c>
      <c r="D29" s="33">
        <f t="shared" si="9"/>
        <v>-25427.6</v>
      </c>
      <c r="E29" s="33">
        <f t="shared" si="9"/>
        <v>-26527.6</v>
      </c>
      <c r="F29" s="33">
        <f t="shared" si="9"/>
        <v>-27090.8</v>
      </c>
      <c r="G29" s="33">
        <f t="shared" si="9"/>
        <v>-9605.2</v>
      </c>
      <c r="H29" s="33">
        <f t="shared" si="9"/>
        <v>-4875.2</v>
      </c>
      <c r="I29" s="33">
        <f t="shared" si="9"/>
        <v>-8228</v>
      </c>
      <c r="J29" s="33">
        <f t="shared" si="9"/>
        <v>-4034.8</v>
      </c>
      <c r="K29" s="33">
        <f t="shared" si="9"/>
        <v>-15457.2</v>
      </c>
      <c r="L29" s="33">
        <f t="shared" si="7"/>
        <v>-136320.80000000002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57066.80999999999</v>
      </c>
      <c r="C48" s="41">
        <f aca="true" t="shared" si="12" ref="C48:K48">IF(C17+C27+C40+C49&lt;0,0,C17+C27+C49)</f>
        <v>84948.23</v>
      </c>
      <c r="D48" s="41">
        <f t="shared" si="12"/>
        <v>285431.71</v>
      </c>
      <c r="E48" s="41">
        <f t="shared" si="12"/>
        <v>254958.59999999998</v>
      </c>
      <c r="F48" s="41">
        <f t="shared" si="12"/>
        <v>270444.64999999997</v>
      </c>
      <c r="G48" s="41">
        <f t="shared" si="12"/>
        <v>116192.94000000002</v>
      </c>
      <c r="H48" s="41">
        <f t="shared" si="12"/>
        <v>61660.22</v>
      </c>
      <c r="I48" s="41">
        <f t="shared" si="12"/>
        <v>107610.98999999999</v>
      </c>
      <c r="J48" s="41">
        <f t="shared" si="12"/>
        <v>89517.32</v>
      </c>
      <c r="K48" s="41">
        <f t="shared" si="12"/>
        <v>164817.25</v>
      </c>
      <c r="L48" s="42">
        <f>SUM(B48:K48)</f>
        <v>1492648.72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57066.81</v>
      </c>
      <c r="C54" s="41">
        <f aca="true" t="shared" si="14" ref="C54:J54">SUM(C55:C66)</f>
        <v>84948.23000000001</v>
      </c>
      <c r="D54" s="41">
        <f t="shared" si="14"/>
        <v>285431.71</v>
      </c>
      <c r="E54" s="41">
        <f t="shared" si="14"/>
        <v>254958.6</v>
      </c>
      <c r="F54" s="41">
        <f t="shared" si="14"/>
        <v>270444.65</v>
      </c>
      <c r="G54" s="41">
        <f t="shared" si="14"/>
        <v>116192.94</v>
      </c>
      <c r="H54" s="41">
        <f t="shared" si="14"/>
        <v>61660.22</v>
      </c>
      <c r="I54" s="41">
        <f>SUM(I55:I69)</f>
        <v>107610.98999999999</v>
      </c>
      <c r="J54" s="41">
        <f t="shared" si="14"/>
        <v>89517.32</v>
      </c>
      <c r="K54" s="41">
        <f>SUM(K55:K68)</f>
        <v>164817.25</v>
      </c>
      <c r="L54" s="46">
        <f>SUM(B54:K54)</f>
        <v>1492648.72</v>
      </c>
      <c r="M54" s="40"/>
    </row>
    <row r="55" spans="1:13" ht="18.75" customHeight="1">
      <c r="A55" s="47" t="s">
        <v>51</v>
      </c>
      <c r="B55" s="48">
        <v>57066.81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57066.81</v>
      </c>
      <c r="M55" s="40"/>
    </row>
    <row r="56" spans="1:12" ht="18.75" customHeight="1">
      <c r="A56" s="47" t="s">
        <v>61</v>
      </c>
      <c r="B56" s="17">
        <v>0</v>
      </c>
      <c r="C56" s="48">
        <v>74040.88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74040.88</v>
      </c>
    </row>
    <row r="57" spans="1:12" ht="18.75" customHeight="1">
      <c r="A57" s="47" t="s">
        <v>62</v>
      </c>
      <c r="B57" s="17">
        <v>0</v>
      </c>
      <c r="C57" s="48">
        <v>10907.35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10907.35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285431.71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285431.71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254958.6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254958.6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270444.65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270444.65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116192.94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116192.94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61660.22</v>
      </c>
      <c r="I62" s="17">
        <v>0</v>
      </c>
      <c r="J62" s="17">
        <v>0</v>
      </c>
      <c r="K62" s="17">
        <v>0</v>
      </c>
      <c r="L62" s="46">
        <f t="shared" si="15"/>
        <v>61660.22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89517.32</v>
      </c>
      <c r="K64" s="17">
        <v>0</v>
      </c>
      <c r="L64" s="46">
        <f t="shared" si="15"/>
        <v>89517.32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67410.26</v>
      </c>
      <c r="L65" s="46">
        <f t="shared" si="15"/>
        <v>67410.26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97406.99</v>
      </c>
      <c r="L66" s="46">
        <f t="shared" si="15"/>
        <v>97406.99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1">
        <v>107610.98999999999</v>
      </c>
      <c r="J69" s="52">
        <v>0</v>
      </c>
      <c r="K69" s="52">
        <v>0</v>
      </c>
      <c r="L69" s="51">
        <f>SUM(B69:K69)</f>
        <v>107610.98999999999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2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2020-10-30T14:50:25Z</dcterms:modified>
  <cp:category/>
  <cp:version/>
  <cp:contentType/>
  <cp:contentStatus/>
</cp:coreProperties>
</file>