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<sst xmlns="http://schemas.openxmlformats.org/spreadsheetml/2006/main" count="79" uniqueCount="78">
  <si>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</si>
  <si>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</si>
  <si>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</si>
  <si>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</si>
  <si>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</si>
  <si>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</si>
  <si>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</si>
  <si>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</si>
  <si>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</si>
  <si>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</si>
  <si>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</si>
  <si>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</si>
  <si>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</si>
  <si>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</si>
  <si>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</si>
  <si>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</si>
  <si>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</si>
  <si>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</si>
  <si>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</si>
  <si>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</si>
  <si>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</si>
  <si>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</si>
  <si>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</si>
  <si>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</si>
  <si>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</si>
  <si>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</si>
  <si>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</si>
  <si>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</si>
  <si>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</si>
  <si>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</si>
  <si>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</si>
  <si>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</si>
  <si>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</si>
  <si>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</si>
  <si>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</si>
  <si>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</si>
  <si>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</si>
  <si>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</si>
  <si>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</si>
  <si>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</si>
  <si>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</si>
  <si>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</si>
  <si>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</si>
  <si>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</si>
  <si>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</si>
  <si>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</si>
  <si>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</si>
  <si>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</si>
  <si>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</si>
  <si>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</si>
  <si>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</si>
  <si>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</si>
  <si>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</si>
  <si>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</si>
  <si>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</si>
  <si>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</si>
  <si>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</si>
  <si>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</si>
  <si>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</si>
  <si>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</si>
  <si>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</si>
  <si>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</si>
  <si>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</si>
  <si>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</si>
  <si>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</si>
  <si>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</si>
  <si>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</si>
  <si>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</si>
  <si>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</si>
  <si>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</si>
  <si>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</si>
  <si>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</si>
  <si>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</si>
  <si>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</si>
  <si>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</si>
  <si>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</si>
  <si>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24/10/20 - VENCIMENTO 30/10/20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</si>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</sst>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35714</v>
      </c>
      <c r="C7" s="10">
        <f>C8+C11</f>
        <v>45937</v>
      </c>
      <c r="D7" s="10">
        <f aca="true" t="shared" si="0" ref="D7:K7">D8+D11</f>
        <v>134437</v>
      </c>
      <c r="E7" s="10">
        <f t="shared" si="0"/>
        <v>134723</v>
      </c>
      <c r="F7" s="10">
        <f t="shared" si="0"/>
        <v>133823</v>
      </c>
      <c r="G7" s="10">
        <f t="shared" si="0"/>
        <v>56597</v>
      </c>
      <c r="H7" s="10">
        <f t="shared" si="0"/>
        <v>24848</v>
      </c>
      <c r="I7" s="10">
        <f t="shared" si="0"/>
        <v>54397</v>
      </c>
      <c r="J7" s="10">
        <f t="shared" si="0"/>
        <v>32083</v>
      </c>
      <c r="K7" s="10">
        <f t="shared" si="0"/>
        <v>95309</v>
      </c>
      <c r="L7" s="10">
        <f>SUM(B7:K7)</f>
        <v>747868</v>
      </c>
      <c r="M7" s="11"/>
    </row>
    <row r="8" spans="1:13" ht="17.25" customHeight="1">
      <c r="A8" s="12" t="s">
        <v>18</v>
      </c>
      <c r="B8" s="13">
        <f>B9+B10</f>
        <v>3502</v>
      </c>
      <c r="C8" s="13">
        <f aca="true" t="shared" si="1" ref="C8:K8">C9+C10</f>
        <v>4003</v>
      </c>
      <c r="D8" s="13">
        <f t="shared" si="1"/>
        <v>11916</v>
      </c>
      <c r="E8" s="13">
        <f t="shared" si="1"/>
        <v>11522</v>
      </c>
      <c r="F8" s="13">
        <f t="shared" si="1"/>
        <v>10276</v>
      </c>
      <c r="G8" s="13">
        <f t="shared" si="1"/>
        <v>5043</v>
      </c>
      <c r="H8" s="13">
        <f t="shared" si="1"/>
        <v>1910</v>
      </c>
      <c r="I8" s="13">
        <f t="shared" si="1"/>
        <v>3284</v>
      </c>
      <c r="J8" s="13">
        <f t="shared" si="1"/>
        <v>2146</v>
      </c>
      <c r="K8" s="13">
        <f t="shared" si="1"/>
        <v>6542</v>
      </c>
      <c r="L8" s="13">
        <f>SUM(B8:K8)</f>
        <v>60144</v>
      </c>
      <c r="M8"/>
    </row>
    <row r="9" spans="1:13" ht="17.25" customHeight="1">
      <c r="A9" s="14" t="s">
        <v>19</v>
      </c>
      <c r="B9" s="15">
        <v>3496</v>
      </c>
      <c r="C9" s="15">
        <v>4003</v>
      </c>
      <c r="D9" s="15">
        <v>11916</v>
      </c>
      <c r="E9" s="15">
        <v>11522</v>
      </c>
      <c r="F9" s="15">
        <v>10276</v>
      </c>
      <c r="G9" s="15">
        <v>5043</v>
      </c>
      <c r="H9" s="15">
        <v>1910</v>
      </c>
      <c r="I9" s="15">
        <v>3284</v>
      </c>
      <c r="J9" s="15">
        <v>2146</v>
      </c>
      <c r="K9" s="15">
        <v>6542</v>
      </c>
      <c r="L9" s="13">
        <f>SUM(B9:K9)</f>
        <v>60138</v>
      </c>
      <c r="M9"/>
    </row>
    <row r="10" spans="1:13" ht="17.25" customHeight="1">
      <c r="A10" s="14" t="s">
        <v>20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32212</v>
      </c>
      <c r="C11" s="15">
        <v>41934</v>
      </c>
      <c r="D11" s="15">
        <v>122521</v>
      </c>
      <c r="E11" s="15">
        <v>123201</v>
      </c>
      <c r="F11" s="15">
        <v>123547</v>
      </c>
      <c r="G11" s="15">
        <v>51554</v>
      </c>
      <c r="H11" s="15">
        <v>22938</v>
      </c>
      <c r="I11" s="15">
        <v>51113</v>
      </c>
      <c r="J11" s="15">
        <v>29937</v>
      </c>
      <c r="K11" s="15">
        <v>88767</v>
      </c>
      <c r="L11" s="13">
        <f>SUM(B11:K11)</f>
        <v>687724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1.331885824301401</v>
      </c>
      <c r="C15" s="22">
        <v>1.512279823054381</v>
      </c>
      <c r="D15" s="22">
        <v>1.514477562171787</v>
      </c>
      <c r="E15" s="22">
        <v>1.32660335816189</v>
      </c>
      <c r="F15" s="22">
        <v>1.500629550779773</v>
      </c>
      <c r="G15" s="22">
        <v>1.493114011815884</v>
      </c>
      <c r="H15" s="22">
        <v>1.604978912162964</v>
      </c>
      <c r="I15" s="22">
        <v>1.37583489350543</v>
      </c>
      <c r="J15" s="22">
        <v>1.798687249893402</v>
      </c>
      <c r="K15" s="22">
        <v>1.313220433298109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264471.65</v>
      </c>
      <c r="C17" s="25">
        <f aca="true" t="shared" si="2" ref="C17:K17">C18+C19+C20+C21+C22+C23+C24</f>
        <v>209024.59000000003</v>
      </c>
      <c r="D17" s="25">
        <f t="shared" si="2"/>
        <v>733024.18</v>
      </c>
      <c r="E17" s="25">
        <f t="shared" si="2"/>
        <v>650862.61</v>
      </c>
      <c r="F17" s="25">
        <f t="shared" si="2"/>
        <v>651686.7200000001</v>
      </c>
      <c r="G17" s="25">
        <f t="shared" si="2"/>
        <v>300780.67000000004</v>
      </c>
      <c r="H17" s="25">
        <f t="shared" si="2"/>
        <v>157459.25</v>
      </c>
      <c r="I17" s="25">
        <f t="shared" si="2"/>
        <v>240350.12999999998</v>
      </c>
      <c r="J17" s="25">
        <f t="shared" si="2"/>
        <v>202071.51</v>
      </c>
      <c r="K17" s="25">
        <f t="shared" si="2"/>
        <v>355932.25</v>
      </c>
      <c r="L17" s="25">
        <f>L18+L19+L20+L21+L22+L23+L24</f>
        <v>3765663.56</v>
      </c>
      <c r="M17"/>
    </row>
    <row r="18" spans="1:13" ht="17.25" customHeight="1">
      <c r="A18" s="26" t="s">
        <v>24</v>
      </c>
      <c r="B18" s="33">
        <f aca="true" t="shared" si="3" ref="B18:K18">ROUND(B13*B7,2)</f>
        <v>205580.5</v>
      </c>
      <c r="C18" s="33">
        <f t="shared" si="3"/>
        <v>142478.2</v>
      </c>
      <c r="D18" s="33">
        <f t="shared" si="3"/>
        <v>496583.39</v>
      </c>
      <c r="E18" s="33">
        <f t="shared" si="3"/>
        <v>503271.24</v>
      </c>
      <c r="F18" s="33">
        <f t="shared" si="3"/>
        <v>442525.9</v>
      </c>
      <c r="G18" s="33">
        <f t="shared" si="3"/>
        <v>205656.52</v>
      </c>
      <c r="H18" s="33">
        <f t="shared" si="3"/>
        <v>99481.45</v>
      </c>
      <c r="I18" s="33">
        <f t="shared" si="3"/>
        <v>180886.34</v>
      </c>
      <c r="J18" s="33">
        <f t="shared" si="3"/>
        <v>114869.97</v>
      </c>
      <c r="K18" s="33">
        <f t="shared" si="3"/>
        <v>278616.8</v>
      </c>
      <c r="L18" s="33">
        <f aca="true" t="shared" si="4" ref="L18:L24">SUM(B18:K18)</f>
        <v>2669950.31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68229.25</v>
      </c>
      <c r="C19" s="33">
        <f t="shared" si="5"/>
        <v>72988.71</v>
      </c>
      <c r="D19" s="33">
        <f t="shared" si="5"/>
        <v>255481.01</v>
      </c>
      <c r="E19" s="33">
        <f t="shared" si="5"/>
        <v>164370.08</v>
      </c>
      <c r="F19" s="33">
        <f t="shared" si="5"/>
        <v>221541.54</v>
      </c>
      <c r="G19" s="33">
        <f t="shared" si="5"/>
        <v>101412.11</v>
      </c>
      <c r="H19" s="33">
        <f t="shared" si="5"/>
        <v>60184.18</v>
      </c>
      <c r="I19" s="33">
        <f t="shared" si="5"/>
        <v>67983.4</v>
      </c>
      <c r="J19" s="33">
        <f t="shared" si="5"/>
        <v>91745.18</v>
      </c>
      <c r="K19" s="33">
        <f t="shared" si="5"/>
        <v>87268.47</v>
      </c>
      <c r="L19" s="33">
        <f t="shared" si="4"/>
        <v>1191203.9300000002</v>
      </c>
      <c r="M19"/>
    </row>
    <row r="20" spans="1:13" ht="17.25" customHeight="1">
      <c r="A20" s="27" t="s">
        <v>26</v>
      </c>
      <c r="B20" s="33">
        <v>593.65</v>
      </c>
      <c r="C20" s="33">
        <v>3095.44</v>
      </c>
      <c r="D20" s="33">
        <v>16653.18</v>
      </c>
      <c r="E20" s="33">
        <v>12381.74</v>
      </c>
      <c r="F20" s="33">
        <v>18570.03</v>
      </c>
      <c r="G20" s="33">
        <v>9435.77</v>
      </c>
      <c r="H20" s="33">
        <v>6262.31</v>
      </c>
      <c r="I20" s="33">
        <v>3180.25</v>
      </c>
      <c r="J20" s="33">
        <v>6233.28</v>
      </c>
      <c r="K20" s="33">
        <v>8141.42</v>
      </c>
      <c r="L20" s="33">
        <f t="shared" si="4"/>
        <v>84547.06999999999</v>
      </c>
      <c r="M20"/>
    </row>
    <row r="21" spans="1:13" ht="17.25" customHeight="1">
      <c r="A21" s="27" t="s">
        <v>27</v>
      </c>
      <c r="B21" s="33">
        <v>1323.86</v>
      </c>
      <c r="C21" s="29">
        <v>1323.86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13238.599999999999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-11255.61</v>
      </c>
      <c r="C24" s="33">
        <v>-10861.62</v>
      </c>
      <c r="D24" s="33">
        <v>-38341.12</v>
      </c>
      <c r="E24" s="33">
        <v>-29160.45</v>
      </c>
      <c r="F24" s="33">
        <v>-32274.61</v>
      </c>
      <c r="G24" s="33">
        <v>-15723.73</v>
      </c>
      <c r="H24" s="33">
        <v>-9792.55</v>
      </c>
      <c r="I24" s="33">
        <v>-13023.72</v>
      </c>
      <c r="J24" s="33">
        <v>-13424.64</v>
      </c>
      <c r="K24" s="33">
        <v>-19418.3</v>
      </c>
      <c r="L24" s="33">
        <f t="shared" si="4"/>
        <v>-193276.34999999998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-54354.24</v>
      </c>
      <c r="C27" s="33">
        <f t="shared" si="6"/>
        <v>-17613.2</v>
      </c>
      <c r="D27" s="33">
        <f t="shared" si="6"/>
        <v>-52430.4</v>
      </c>
      <c r="E27" s="33">
        <f t="shared" si="6"/>
        <v>-59585.5</v>
      </c>
      <c r="F27" s="33">
        <f t="shared" si="6"/>
        <v>-45214.4</v>
      </c>
      <c r="G27" s="33">
        <f t="shared" si="6"/>
        <v>-22189.2</v>
      </c>
      <c r="H27" s="33">
        <f t="shared" si="6"/>
        <v>-23680.5</v>
      </c>
      <c r="I27" s="33">
        <f t="shared" si="6"/>
        <v>-14449.6</v>
      </c>
      <c r="J27" s="33">
        <f t="shared" si="6"/>
        <v>-9442.4</v>
      </c>
      <c r="K27" s="33">
        <f t="shared" si="6"/>
        <v>-28784.8</v>
      </c>
      <c r="L27" s="33">
        <f aca="true" t="shared" si="7" ref="L27:L33">SUM(B27:K27)</f>
        <v>-327744.24</v>
      </c>
      <c r="M27"/>
    </row>
    <row r="28" spans="1:13" ht="18.75" customHeight="1">
      <c r="A28" s="27" t="s">
        <v>30</v>
      </c>
      <c r="B28" s="33">
        <f>B29+B30+B31+B32</f>
        <v>-15382.4</v>
      </c>
      <c r="C28" s="33">
        <f aca="true" t="shared" si="8" ref="C28:K28">C29+C30+C31+C32</f>
        <v>-17613.2</v>
      </c>
      <c r="D28" s="33">
        <f t="shared" si="8"/>
        <v>-52430.4</v>
      </c>
      <c r="E28" s="33">
        <f t="shared" si="8"/>
        <v>-50696.8</v>
      </c>
      <c r="F28" s="33">
        <f t="shared" si="8"/>
        <v>-45214.4</v>
      </c>
      <c r="G28" s="33">
        <f t="shared" si="8"/>
        <v>-22189.2</v>
      </c>
      <c r="H28" s="33">
        <f t="shared" si="8"/>
        <v>-8404</v>
      </c>
      <c r="I28" s="33">
        <f t="shared" si="8"/>
        <v>-14449.6</v>
      </c>
      <c r="J28" s="33">
        <f t="shared" si="8"/>
        <v>-9442.4</v>
      </c>
      <c r="K28" s="33">
        <f t="shared" si="8"/>
        <v>-28784.8</v>
      </c>
      <c r="L28" s="33">
        <f t="shared" si="7"/>
        <v>-264607.2</v>
      </c>
      <c r="M28"/>
    </row>
    <row r="29" spans="1:13" s="36" customFormat="1" ht="18.75" customHeight="1">
      <c r="A29" s="34" t="s">
        <v>58</v>
      </c>
      <c r="B29" s="33">
        <f>-ROUND((B9)*$E$3,2)</f>
        <v>-15382.4</v>
      </c>
      <c r="C29" s="33">
        <f aca="true" t="shared" si="9" ref="C29:K29">-ROUND((C9)*$E$3,2)</f>
        <v>-17613.2</v>
      </c>
      <c r="D29" s="33">
        <f t="shared" si="9"/>
        <v>-52430.4</v>
      </c>
      <c r="E29" s="33">
        <f t="shared" si="9"/>
        <v>-50696.8</v>
      </c>
      <c r="F29" s="33">
        <f t="shared" si="9"/>
        <v>-45214.4</v>
      </c>
      <c r="G29" s="33">
        <f t="shared" si="9"/>
        <v>-22189.2</v>
      </c>
      <c r="H29" s="33">
        <f t="shared" si="9"/>
        <v>-8404</v>
      </c>
      <c r="I29" s="33">
        <f t="shared" si="9"/>
        <v>-14449.6</v>
      </c>
      <c r="J29" s="33">
        <f t="shared" si="9"/>
        <v>-9442.4</v>
      </c>
      <c r="K29" s="33">
        <f t="shared" si="9"/>
        <v>-28784.8</v>
      </c>
      <c r="L29" s="33">
        <f t="shared" si="7"/>
        <v>-264607.2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210117.41000000003</v>
      </c>
      <c r="C48" s="41">
        <f aca="true" t="shared" si="12" ref="C48:K48">IF(C17+C27+C40+C49&lt;0,0,C17+C27+C49)</f>
        <v>191411.39</v>
      </c>
      <c r="D48" s="41">
        <f t="shared" si="12"/>
        <v>680593.78</v>
      </c>
      <c r="E48" s="41">
        <f t="shared" si="12"/>
        <v>591277.11</v>
      </c>
      <c r="F48" s="41">
        <f t="shared" si="12"/>
        <v>606472.3200000001</v>
      </c>
      <c r="G48" s="41">
        <f t="shared" si="12"/>
        <v>278591.47000000003</v>
      </c>
      <c r="H48" s="41">
        <f t="shared" si="12"/>
        <v>133778.75</v>
      </c>
      <c r="I48" s="41">
        <f t="shared" si="12"/>
        <v>225900.52999999997</v>
      </c>
      <c r="J48" s="41">
        <f t="shared" si="12"/>
        <v>192629.11000000002</v>
      </c>
      <c r="K48" s="41">
        <f t="shared" si="12"/>
        <v>327147.45</v>
      </c>
      <c r="L48" s="42">
        <f>SUM(B48:K48)</f>
        <v>3437919.32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210117.41</v>
      </c>
      <c r="C54" s="41">
        <f aca="true" t="shared" si="14" ref="C54:J54">SUM(C55:C66)</f>
        <v>191411.39</v>
      </c>
      <c r="D54" s="41">
        <f t="shared" si="14"/>
        <v>680593.78</v>
      </c>
      <c r="E54" s="41">
        <f t="shared" si="14"/>
        <v>591277.1</v>
      </c>
      <c r="F54" s="41">
        <f t="shared" si="14"/>
        <v>606472.32</v>
      </c>
      <c r="G54" s="41">
        <f t="shared" si="14"/>
        <v>278591.47</v>
      </c>
      <c r="H54" s="41">
        <f t="shared" si="14"/>
        <v>133778.75</v>
      </c>
      <c r="I54" s="41">
        <f>SUM(I55:I69)</f>
        <v>225900.52999999997</v>
      </c>
      <c r="J54" s="41">
        <f t="shared" si="14"/>
        <v>192629.11000000002</v>
      </c>
      <c r="K54" s="41">
        <f>SUM(K55:K68)</f>
        <v>327147.45999999996</v>
      </c>
      <c r="L54" s="46">
        <f>SUM(B54:K54)</f>
        <v>3437919.3199999994</v>
      </c>
      <c r="M54" s="40"/>
    </row>
    <row r="55" spans="1:13" ht="18.75" customHeight="1">
      <c r="A55" s="47" t="s">
        <v>51</v>
      </c>
      <c r="B55" s="48">
        <v>210117.41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210117.41</v>
      </c>
      <c r="M55" s="40"/>
    </row>
    <row r="56" spans="1:12" ht="18.75" customHeight="1">
      <c r="A56" s="47" t="s">
        <v>61</v>
      </c>
      <c r="B56" s="17">
        <v>0</v>
      </c>
      <c r="C56" s="48">
        <v>167006.44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167006.44</v>
      </c>
    </row>
    <row r="57" spans="1:12" ht="18.75" customHeight="1">
      <c r="A57" s="47" t="s">
        <v>62</v>
      </c>
      <c r="B57" s="17">
        <v>0</v>
      </c>
      <c r="C57" s="48">
        <v>24404.95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24404.95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680593.78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680593.78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591277.1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591277.1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606472.32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606472.32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278591.47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278591.47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133778.75</v>
      </c>
      <c r="I62" s="17">
        <v>0</v>
      </c>
      <c r="J62" s="17">
        <v>0</v>
      </c>
      <c r="K62" s="17">
        <v>0</v>
      </c>
      <c r="L62" s="46">
        <f t="shared" si="15"/>
        <v>133778.75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1">
        <v>192629.11000000002</v>
      </c>
      <c r="K64" s="17">
        <v>0</v>
      </c>
      <c r="L64" s="46">
        <f t="shared" si="15"/>
        <v>192629.11000000002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168644.52</v>
      </c>
      <c r="L65" s="46">
        <f t="shared" si="15"/>
        <v>168644.52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158502.94</v>
      </c>
      <c r="L66" s="46">
        <f t="shared" si="15"/>
        <v>158502.94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225900.52999999997</v>
      </c>
      <c r="J69" s="52">
        <v>0</v>
      </c>
      <c r="K69" s="52">
        <v>0</v>
      </c>
      <c r="L69" s="51">
        <f>SUM(B69:K69)</f>
        <v>225900.52999999997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2020-10-30T14:47:13Z</dcterms:modified>
  <cp:category/>
  <cp:version/>
  <cp:contentType/>
  <cp:contentStatus/>
</cp:coreProperties>
</file>