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<sst xmlns="http://schemas.openxmlformats.org/spreadsheetml/2006/main" count="80" uniqueCount="79">
  <si>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</si>
  <si>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</si>
  <si>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</si>
  <si>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</si>
  <si>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</si>
  <si>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</si>
  <si>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</si>
  <si>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</si>
  <si>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</si>
  <si>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</si>
  <si>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</si>
  <si>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</si>
  <si>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</si>
  <si>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</si>
  <si>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</si>
  <si>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</si>
  <si>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</si>
  <si>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</si>
  <si>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</si>
  <si>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</si>
  <si>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</si>
  <si>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</si>
  <si>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</si>
  <si>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</si>
  <si>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</si>
  <si>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</si>
  <si>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</si>
  <si>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</si>
  <si>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</si>
  <si>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</si>
  <si>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</si>
  <si>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</si>
  <si>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</si>
  <si>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</si>
  <si>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</si>
  <si>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</si>
  <si>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</si>
  <si>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</si>
  <si>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</si>
  <si>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</si>
  <si>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</si>
  <si>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</si>
  <si>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</si>
  <si>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</si>
  <si>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</si>
  <si>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</si>
  <si>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</si>
  <si>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</si>
  <si>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</si>
  <si>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</si>
  <si>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</si>
  <si>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</si>
  <si>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</si>
  <si>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</si>
  <si>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</si>
  <si>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</si>
  <si>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</si>
  <si>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</si>
  <si>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</si>
  <si>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</si>
  <si>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</si>
  <si>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</si>
  <si>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</si>
  <si>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</si>
  <si>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</si>
  <si>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</si>
  <si>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</si>
  <si>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</si>
  <si>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</si>
  <si>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</si>
  <si>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</si>
  <si>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</si>
  <si>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</si>
  <si>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</si>
  <si>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</si>
  <si>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22/10/20 - VENCIMENTO 29/10/20</t>
  </si>
  <si>
    <t>7.15. Consórcio KBPX</t>
  </si>
  <si>
    <t>5.3. Revisão de Remuneração pelo Transporte Coletivo ¹</t>
  </si>
  <si>
    <t xml:space="preserve">¹ Revisões de acordo com as portarias SMT.GAB 081 e 087/20, período de 01 a 30/09/20; revisão de passageiros e fator de transição, período de 01 a 30/09/20. Total de 11.463 passageiros.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</si>
</sst>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64065</v>
      </c>
      <c r="C7" s="10">
        <f>C8+C11</f>
        <v>79282</v>
      </c>
      <c r="D7" s="10">
        <f aca="true" t="shared" si="0" ref="D7:K7">D8+D11</f>
        <v>223368</v>
      </c>
      <c r="E7" s="10">
        <f t="shared" si="0"/>
        <v>200726</v>
      </c>
      <c r="F7" s="10">
        <f t="shared" si="0"/>
        <v>211661</v>
      </c>
      <c r="G7" s="10">
        <f t="shared" si="0"/>
        <v>104549</v>
      </c>
      <c r="H7" s="10">
        <f t="shared" si="0"/>
        <v>52267</v>
      </c>
      <c r="I7" s="10">
        <f t="shared" si="0"/>
        <v>95791</v>
      </c>
      <c r="J7" s="10">
        <f t="shared" si="0"/>
        <v>71593</v>
      </c>
      <c r="K7" s="10">
        <f t="shared" si="0"/>
        <v>159934</v>
      </c>
      <c r="L7" s="10">
        <f>SUM(B7:K7)</f>
        <v>1263236</v>
      </c>
      <c r="M7" s="11"/>
    </row>
    <row r="8" spans="1:13" ht="17.25" customHeight="1">
      <c r="A8" s="12" t="s">
        <v>18</v>
      </c>
      <c r="B8" s="13">
        <f>B9+B10</f>
        <v>4469</v>
      </c>
      <c r="C8" s="13">
        <f aca="true" t="shared" si="1" ref="C8:K8">C9+C10</f>
        <v>5313</v>
      </c>
      <c r="D8" s="13">
        <f t="shared" si="1"/>
        <v>15306</v>
      </c>
      <c r="E8" s="13">
        <f t="shared" si="1"/>
        <v>12906</v>
      </c>
      <c r="F8" s="13">
        <f t="shared" si="1"/>
        <v>12498</v>
      </c>
      <c r="G8" s="13">
        <f t="shared" si="1"/>
        <v>7544</v>
      </c>
      <c r="H8" s="13">
        <f t="shared" si="1"/>
        <v>3283</v>
      </c>
      <c r="I8" s="13">
        <f t="shared" si="1"/>
        <v>4674</v>
      </c>
      <c r="J8" s="13">
        <f t="shared" si="1"/>
        <v>4124</v>
      </c>
      <c r="K8" s="13">
        <f t="shared" si="1"/>
        <v>9333</v>
      </c>
      <c r="L8" s="13">
        <f>SUM(B8:K8)</f>
        <v>79450</v>
      </c>
      <c r="M8"/>
    </row>
    <row r="9" spans="1:13" ht="17.25" customHeight="1">
      <c r="A9" s="14" t="s">
        <v>19</v>
      </c>
      <c r="B9" s="15">
        <v>4466</v>
      </c>
      <c r="C9" s="15">
        <v>5313</v>
      </c>
      <c r="D9" s="15">
        <v>15306</v>
      </c>
      <c r="E9" s="15">
        <v>12906</v>
      </c>
      <c r="F9" s="15">
        <v>12498</v>
      </c>
      <c r="G9" s="15">
        <v>7544</v>
      </c>
      <c r="H9" s="15">
        <v>3282</v>
      </c>
      <c r="I9" s="15">
        <v>4674</v>
      </c>
      <c r="J9" s="15">
        <v>4124</v>
      </c>
      <c r="K9" s="15">
        <v>9333</v>
      </c>
      <c r="L9" s="13">
        <f>SUM(B9:K9)</f>
        <v>79446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59596</v>
      </c>
      <c r="C11" s="15">
        <v>73969</v>
      </c>
      <c r="D11" s="15">
        <v>208062</v>
      </c>
      <c r="E11" s="15">
        <v>187820</v>
      </c>
      <c r="F11" s="15">
        <v>199163</v>
      </c>
      <c r="G11" s="15">
        <v>97005</v>
      </c>
      <c r="H11" s="15">
        <v>48984</v>
      </c>
      <c r="I11" s="15">
        <v>91117</v>
      </c>
      <c r="J11" s="15">
        <v>67469</v>
      </c>
      <c r="K11" s="15">
        <v>150601</v>
      </c>
      <c r="L11" s="13">
        <f>SUM(B11:K11)</f>
        <v>1183786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1.273101405907114</v>
      </c>
      <c r="C15" s="22">
        <v>1.520519740897317</v>
      </c>
      <c r="D15" s="22">
        <v>1.492220875716025</v>
      </c>
      <c r="E15" s="22">
        <v>1.318379822613446</v>
      </c>
      <c r="F15" s="22">
        <v>1.515132684674343</v>
      </c>
      <c r="G15" s="22">
        <v>1.548448767823266</v>
      </c>
      <c r="H15" s="22">
        <v>1.551056086247854</v>
      </c>
      <c r="I15" s="22">
        <v>1.437820820200869</v>
      </c>
      <c r="J15" s="22">
        <v>1.81075096234497</v>
      </c>
      <c r="K15" s="22">
        <v>1.348060330206916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461176.66</v>
      </c>
      <c r="C17" s="25">
        <f aca="true" t="shared" si="2" ref="C17:K17">C18+C19+C20+C21+C22+C23+C24</f>
        <v>367954.55000000005</v>
      </c>
      <c r="D17" s="25">
        <f t="shared" si="2"/>
        <v>1215975.0799999998</v>
      </c>
      <c r="E17" s="25">
        <f t="shared" si="2"/>
        <v>975675.1900000001</v>
      </c>
      <c r="F17" s="25">
        <f t="shared" si="2"/>
        <v>1055520.0700000003</v>
      </c>
      <c r="G17" s="25">
        <f t="shared" si="2"/>
        <v>588798.1799999999</v>
      </c>
      <c r="H17" s="25">
        <f t="shared" si="2"/>
        <v>324605.84</v>
      </c>
      <c r="I17" s="25">
        <f t="shared" si="2"/>
        <v>450697.18000000005</v>
      </c>
      <c r="J17" s="25">
        <f t="shared" si="2"/>
        <v>462789.25999999995</v>
      </c>
      <c r="K17" s="25">
        <f t="shared" si="2"/>
        <v>625391.87</v>
      </c>
      <c r="L17" s="25">
        <f>L18+L19+L20+L21+L22+L23+L24</f>
        <v>6528583.88</v>
      </c>
      <c r="M17"/>
    </row>
    <row r="18" spans="1:13" ht="17.25" customHeight="1">
      <c r="A18" s="26" t="s">
        <v>24</v>
      </c>
      <c r="B18" s="33">
        <f aca="true" t="shared" si="3" ref="B18:K18">ROUND(B13*B7,2)</f>
        <v>368777.36</v>
      </c>
      <c r="C18" s="33">
        <f t="shared" si="3"/>
        <v>245901.05</v>
      </c>
      <c r="D18" s="33">
        <f t="shared" si="3"/>
        <v>825076.72</v>
      </c>
      <c r="E18" s="33">
        <f t="shared" si="3"/>
        <v>749832.05</v>
      </c>
      <c r="F18" s="33">
        <f t="shared" si="3"/>
        <v>699920.59</v>
      </c>
      <c r="G18" s="33">
        <f t="shared" si="3"/>
        <v>379899.7</v>
      </c>
      <c r="H18" s="33">
        <f t="shared" si="3"/>
        <v>209256.16</v>
      </c>
      <c r="I18" s="33">
        <f t="shared" si="3"/>
        <v>318533.81</v>
      </c>
      <c r="J18" s="33">
        <f t="shared" si="3"/>
        <v>256331.58</v>
      </c>
      <c r="K18" s="33">
        <f t="shared" si="3"/>
        <v>467535.06</v>
      </c>
      <c r="L18" s="33">
        <f aca="true" t="shared" si="4" ref="L18:L24">SUM(B18:K18)</f>
        <v>4521064.08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100713.62</v>
      </c>
      <c r="C19" s="33">
        <f t="shared" si="5"/>
        <v>127996.35</v>
      </c>
      <c r="D19" s="33">
        <f t="shared" si="5"/>
        <v>406119.99</v>
      </c>
      <c r="E19" s="33">
        <f t="shared" si="5"/>
        <v>238731.4</v>
      </c>
      <c r="F19" s="33">
        <f t="shared" si="5"/>
        <v>360551.97</v>
      </c>
      <c r="G19" s="33">
        <f t="shared" si="5"/>
        <v>208355.52</v>
      </c>
      <c r="H19" s="33">
        <f t="shared" si="5"/>
        <v>115311.88</v>
      </c>
      <c r="I19" s="33">
        <f t="shared" si="5"/>
        <v>139460.73</v>
      </c>
      <c r="J19" s="33">
        <f t="shared" si="5"/>
        <v>207821.08</v>
      </c>
      <c r="K19" s="33">
        <f t="shared" si="5"/>
        <v>162730.41</v>
      </c>
      <c r="L19" s="33">
        <f t="shared" si="4"/>
        <v>2067792.95</v>
      </c>
      <c r="M19"/>
    </row>
    <row r="20" spans="1:13" ht="17.25" customHeight="1">
      <c r="A20" s="27" t="s">
        <v>26</v>
      </c>
      <c r="B20" s="33">
        <v>1709.68</v>
      </c>
      <c r="C20" s="33">
        <v>4918.77</v>
      </c>
      <c r="D20" s="33">
        <v>20471.77</v>
      </c>
      <c r="E20" s="33">
        <v>16325.24</v>
      </c>
      <c r="F20" s="33">
        <v>26002.87</v>
      </c>
      <c r="G20" s="33">
        <v>16275.61</v>
      </c>
      <c r="H20" s="33">
        <v>8506.49</v>
      </c>
      <c r="I20" s="33">
        <v>4409.94</v>
      </c>
      <c r="J20" s="33">
        <v>9413.52</v>
      </c>
      <c r="K20" s="33">
        <v>13226.4</v>
      </c>
      <c r="L20" s="33">
        <f t="shared" si="4"/>
        <v>121260.29000000001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-232.26</v>
      </c>
      <c r="C23" s="33">
        <v>0</v>
      </c>
      <c r="D23" s="33">
        <v>0</v>
      </c>
      <c r="E23" s="33">
        <v>-128.1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-360.36</v>
      </c>
      <c r="M23"/>
    </row>
    <row r="24" spans="1:13" ht="17.25" customHeight="1">
      <c r="A24" s="27" t="s">
        <v>73</v>
      </c>
      <c r="B24" s="33">
        <v>-11115.6</v>
      </c>
      <c r="C24" s="33">
        <v>-10861.62</v>
      </c>
      <c r="D24" s="33">
        <v>-38341.12</v>
      </c>
      <c r="E24" s="33">
        <v>-29085.4</v>
      </c>
      <c r="F24" s="33">
        <v>-32279.22</v>
      </c>
      <c r="G24" s="33">
        <v>-15732.65</v>
      </c>
      <c r="H24" s="33">
        <v>-9792.55</v>
      </c>
      <c r="I24" s="33">
        <v>-13031.16</v>
      </c>
      <c r="J24" s="33">
        <v>-13424.64</v>
      </c>
      <c r="K24" s="33">
        <v>-19423.86</v>
      </c>
      <c r="L24" s="33">
        <f t="shared" si="4"/>
        <v>-193087.82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-66283.25</v>
      </c>
      <c r="C27" s="33">
        <f t="shared" si="6"/>
        <v>-25637.870000000003</v>
      </c>
      <c r="D27" s="33">
        <f t="shared" si="6"/>
        <v>-26448.829999999994</v>
      </c>
      <c r="E27" s="33">
        <f t="shared" si="6"/>
        <v>-71708.1</v>
      </c>
      <c r="F27" s="33">
        <f t="shared" si="6"/>
        <v>-52356.13</v>
      </c>
      <c r="G27" s="33">
        <f t="shared" si="6"/>
        <v>-32444.309999999998</v>
      </c>
      <c r="H27" s="33">
        <f t="shared" si="6"/>
        <v>174675.71000000002</v>
      </c>
      <c r="I27" s="33">
        <f t="shared" si="6"/>
        <v>-36781.399999999994</v>
      </c>
      <c r="J27" s="33">
        <f t="shared" si="6"/>
        <v>-17907.73</v>
      </c>
      <c r="K27" s="33">
        <f t="shared" si="6"/>
        <v>-39550.21</v>
      </c>
      <c r="L27" s="33">
        <f aca="true" t="shared" si="7" ref="L27:L33">SUM(B27:K27)</f>
        <v>-194442.11999999997</v>
      </c>
      <c r="M27"/>
    </row>
    <row r="28" spans="1:13" ht="18.75" customHeight="1">
      <c r="A28" s="27" t="s">
        <v>30</v>
      </c>
      <c r="B28" s="33">
        <f>B29+B30+B31+B32</f>
        <v>-19650.4</v>
      </c>
      <c r="C28" s="33">
        <f aca="true" t="shared" si="8" ref="C28:K28">C29+C30+C31+C32</f>
        <v>-23377.2</v>
      </c>
      <c r="D28" s="33">
        <f t="shared" si="8"/>
        <v>-67346.4</v>
      </c>
      <c r="E28" s="33">
        <f t="shared" si="8"/>
        <v>-56786.4</v>
      </c>
      <c r="F28" s="33">
        <f t="shared" si="8"/>
        <v>-54991.2</v>
      </c>
      <c r="G28" s="33">
        <f t="shared" si="8"/>
        <v>-33193.6</v>
      </c>
      <c r="H28" s="33">
        <f t="shared" si="8"/>
        <v>-14440.8</v>
      </c>
      <c r="I28" s="33">
        <f t="shared" si="8"/>
        <v>-28766.379999999997</v>
      </c>
      <c r="J28" s="33">
        <f t="shared" si="8"/>
        <v>-18145.6</v>
      </c>
      <c r="K28" s="33">
        <f t="shared" si="8"/>
        <v>-41065.2</v>
      </c>
      <c r="L28" s="33">
        <f t="shared" si="7"/>
        <v>-357763.18</v>
      </c>
      <c r="M28"/>
    </row>
    <row r="29" spans="1:13" s="36" customFormat="1" ht="18.75" customHeight="1">
      <c r="A29" s="34" t="s">
        <v>57</v>
      </c>
      <c r="B29" s="33">
        <f>-ROUND((B9)*$E$3,2)</f>
        <v>-19650.4</v>
      </c>
      <c r="C29" s="33">
        <f aca="true" t="shared" si="9" ref="C29:K29">-ROUND((C9)*$E$3,2)</f>
        <v>-23377.2</v>
      </c>
      <c r="D29" s="33">
        <f t="shared" si="9"/>
        <v>-67346.4</v>
      </c>
      <c r="E29" s="33">
        <f t="shared" si="9"/>
        <v>-56786.4</v>
      </c>
      <c r="F29" s="33">
        <f t="shared" si="9"/>
        <v>-54991.2</v>
      </c>
      <c r="G29" s="33">
        <f t="shared" si="9"/>
        <v>-33193.6</v>
      </c>
      <c r="H29" s="33">
        <f t="shared" si="9"/>
        <v>-14440.8</v>
      </c>
      <c r="I29" s="33">
        <f t="shared" si="9"/>
        <v>-20565.6</v>
      </c>
      <c r="J29" s="33">
        <f t="shared" si="9"/>
        <v>-18145.6</v>
      </c>
      <c r="K29" s="33">
        <f t="shared" si="9"/>
        <v>-41065.2</v>
      </c>
      <c r="L29" s="33">
        <f t="shared" si="7"/>
        <v>-349562.39999999997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-8183.89</v>
      </c>
      <c r="J32" s="17">
        <v>0</v>
      </c>
      <c r="K32" s="17">
        <v>0</v>
      </c>
      <c r="L32" s="33">
        <f t="shared" si="7"/>
        <v>-8183.89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-7661.01</v>
      </c>
      <c r="C46" s="33">
        <v>-2260.67</v>
      </c>
      <c r="D46" s="33">
        <v>40897.57</v>
      </c>
      <c r="E46" s="33">
        <v>-6033.000000000001</v>
      </c>
      <c r="F46" s="33">
        <v>2635.0699999999997</v>
      </c>
      <c r="G46" s="33">
        <v>749.2900000000006</v>
      </c>
      <c r="H46" s="33">
        <v>204393.01</v>
      </c>
      <c r="I46" s="33">
        <v>-8015.019999999998</v>
      </c>
      <c r="J46" s="33">
        <v>237.87000000000063</v>
      </c>
      <c r="K46" s="33">
        <v>1514.9900000000007</v>
      </c>
      <c r="L46" s="33">
        <f t="shared" si="11"/>
        <v>226458.1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394893.41</v>
      </c>
      <c r="C48" s="41">
        <f aca="true" t="shared" si="12" ref="C48:K48">IF(C17+C27+C40+C49&lt;0,0,C17+C27+C49)</f>
        <v>342316.68000000005</v>
      </c>
      <c r="D48" s="41">
        <f t="shared" si="12"/>
        <v>1189526.2499999998</v>
      </c>
      <c r="E48" s="41">
        <f t="shared" si="12"/>
        <v>903967.0900000001</v>
      </c>
      <c r="F48" s="41">
        <f t="shared" si="12"/>
        <v>1003163.9400000003</v>
      </c>
      <c r="G48" s="41">
        <f t="shared" si="12"/>
        <v>556353.8699999999</v>
      </c>
      <c r="H48" s="41">
        <f t="shared" si="12"/>
        <v>499281.55000000005</v>
      </c>
      <c r="I48" s="41">
        <f t="shared" si="12"/>
        <v>413915.78</v>
      </c>
      <c r="J48" s="41">
        <f t="shared" si="12"/>
        <v>444881.52999999997</v>
      </c>
      <c r="K48" s="41">
        <f t="shared" si="12"/>
        <v>585841.66</v>
      </c>
      <c r="L48" s="42">
        <f>SUM(B48:K48)</f>
        <v>6334141.760000001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394893.4</v>
      </c>
      <c r="C54" s="41">
        <f aca="true" t="shared" si="14" ref="C54:J54">SUM(C55:C66)</f>
        <v>342316.68</v>
      </c>
      <c r="D54" s="41">
        <f t="shared" si="14"/>
        <v>1189526.2499999998</v>
      </c>
      <c r="E54" s="41">
        <f t="shared" si="14"/>
        <v>903967.08</v>
      </c>
      <c r="F54" s="41">
        <f t="shared" si="14"/>
        <v>1003163.9400000003</v>
      </c>
      <c r="G54" s="41">
        <f t="shared" si="14"/>
        <v>556353.8699999999</v>
      </c>
      <c r="H54" s="41">
        <f t="shared" si="14"/>
        <v>499281.55000000005</v>
      </c>
      <c r="I54" s="41">
        <f>SUM(I55:I69)</f>
        <v>413915.78</v>
      </c>
      <c r="J54" s="41">
        <f t="shared" si="14"/>
        <v>444881.52999999997</v>
      </c>
      <c r="K54" s="41">
        <f>SUM(K55:K68)</f>
        <v>585841.6599999999</v>
      </c>
      <c r="L54" s="46">
        <f>SUM(B54:K54)</f>
        <v>6334141.74</v>
      </c>
      <c r="M54" s="40"/>
    </row>
    <row r="55" spans="1:13" ht="18.75" customHeight="1">
      <c r="A55" s="47" t="s">
        <v>50</v>
      </c>
      <c r="B55" s="48">
        <v>394893.4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394893.4</v>
      </c>
      <c r="M55" s="40"/>
    </row>
    <row r="56" spans="1:12" ht="18.75" customHeight="1">
      <c r="A56" s="47" t="s">
        <v>60</v>
      </c>
      <c r="B56" s="17">
        <v>0</v>
      </c>
      <c r="C56" s="48">
        <v>299013.62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299013.62</v>
      </c>
    </row>
    <row r="57" spans="1:12" ht="18.75" customHeight="1">
      <c r="A57" s="47" t="s">
        <v>61</v>
      </c>
      <c r="B57" s="17">
        <v>0</v>
      </c>
      <c r="C57" s="48">
        <v>43303.06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43303.06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1189526.2499999998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1189526.2499999998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903967.08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903967.08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1003163.9400000003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1003163.9400000003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556353.8699999999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556353.8699999999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499281.55000000005</v>
      </c>
      <c r="I62" s="17">
        <v>0</v>
      </c>
      <c r="J62" s="17">
        <v>0</v>
      </c>
      <c r="K62" s="17">
        <v>0</v>
      </c>
      <c r="L62" s="46">
        <f t="shared" si="15"/>
        <v>499281.55000000005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444881.52999999997</v>
      </c>
      <c r="K64" s="17">
        <v>0</v>
      </c>
      <c r="L64" s="46">
        <f t="shared" si="15"/>
        <v>444881.52999999997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318650.01999999996</v>
      </c>
      <c r="L65" s="46">
        <f t="shared" si="15"/>
        <v>318650.01999999996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267191.64</v>
      </c>
      <c r="L66" s="46">
        <f t="shared" si="15"/>
        <v>267191.64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6">
        <v>413915.78</v>
      </c>
      <c r="J69" s="53">
        <v>0</v>
      </c>
      <c r="K69" s="53">
        <v>0</v>
      </c>
      <c r="L69" s="51">
        <f>SUM(B69:K69)</f>
        <v>413915.78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7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2020-10-28T23:50:53Z</dcterms:modified>
  <cp:category/>
  <cp:version/>
  <cp:contentType/>
  <cp:contentStatus/>
</cp:coreProperties>
</file>