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<sst xmlns="http://schemas.openxmlformats.org/spreadsheetml/2006/main" count="79" uniqueCount="78">
  <si>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</si>
  <si>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</si>
  <si>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</si>
  <si>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</si>
  <si>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</si>
  <si>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</si>
  <si>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</si>
  <si>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</si>
  <si>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</si>
  <si>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</si>
  <si>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</si>
  <si>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</si>
  <si>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</si>
  <si>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</si>
  <si>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</si>
  <si>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</si>
  <si>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</si>
  <si>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</si>
  <si>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</si>
  <si>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</si>
  <si>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</si>
  <si>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</si>
  <si>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</si>
  <si>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</si>
  <si>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</si>
  <si>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</si>
  <si>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</si>
  <si>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</si>
  <si>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</si>
  <si>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</si>
  <si>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</si>
  <si>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</si>
  <si>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</si>
  <si>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</si>
  <si>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</si>
  <si>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</si>
  <si>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</si>
  <si>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</si>
  <si>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</si>
  <si>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</si>
  <si>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</si>
  <si>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</si>
  <si>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</si>
  <si>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</si>
  <si>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</si>
  <si>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</si>
  <si>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</si>
  <si>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</si>
  <si>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</si>
  <si>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</si>
  <si>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</si>
  <si>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</si>
  <si>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</si>
  <si>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</si>
  <si>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</si>
  <si>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</si>
  <si>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</si>
  <si>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</si>
  <si>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</si>
  <si>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</si>
  <si>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</si>
  <si>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</si>
  <si>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</si>
  <si>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</si>
  <si>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</si>
  <si>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</si>
  <si>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</si>
  <si>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</si>
  <si>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</si>
  <si>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</si>
  <si>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</si>
  <si>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</si>
  <si>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</si>
  <si>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</si>
  <si>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</si>
  <si>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</si>
  <si>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21/10/20 - VENCIMENTO 28/10/20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</si>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</sst>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64150</v>
      </c>
      <c r="C7" s="10">
        <f>C8+C11</f>
        <v>79055</v>
      </c>
      <c r="D7" s="10">
        <f aca="true" t="shared" si="0" ref="D7:K7">D8+D11</f>
        <v>223645</v>
      </c>
      <c r="E7" s="10">
        <f t="shared" si="0"/>
        <v>204894</v>
      </c>
      <c r="F7" s="10">
        <f t="shared" si="0"/>
        <v>214270</v>
      </c>
      <c r="G7" s="10">
        <f t="shared" si="0"/>
        <v>104179</v>
      </c>
      <c r="H7" s="10">
        <f t="shared" si="0"/>
        <v>52554</v>
      </c>
      <c r="I7" s="10">
        <f t="shared" si="0"/>
        <v>95624</v>
      </c>
      <c r="J7" s="10">
        <f t="shared" si="0"/>
        <v>71635</v>
      </c>
      <c r="K7" s="10">
        <f t="shared" si="0"/>
        <v>160332</v>
      </c>
      <c r="L7" s="10">
        <f>SUM(B7:K7)</f>
        <v>1270338</v>
      </c>
      <c r="M7" s="11"/>
    </row>
    <row r="8" spans="1:13" ht="17.25" customHeight="1">
      <c r="A8" s="12" t="s">
        <v>18</v>
      </c>
      <c r="B8" s="13">
        <f>B9+B10</f>
        <v>4565</v>
      </c>
      <c r="C8" s="13">
        <f aca="true" t="shared" si="1" ref="C8:K8">C9+C10</f>
        <v>5342</v>
      </c>
      <c r="D8" s="13">
        <f t="shared" si="1"/>
        <v>15752</v>
      </c>
      <c r="E8" s="13">
        <f t="shared" si="1"/>
        <v>12816</v>
      </c>
      <c r="F8" s="13">
        <f t="shared" si="1"/>
        <v>12168</v>
      </c>
      <c r="G8" s="13">
        <f t="shared" si="1"/>
        <v>7602</v>
      </c>
      <c r="H8" s="13">
        <f t="shared" si="1"/>
        <v>3245</v>
      </c>
      <c r="I8" s="13">
        <f t="shared" si="1"/>
        <v>4689</v>
      </c>
      <c r="J8" s="13">
        <f t="shared" si="1"/>
        <v>4136</v>
      </c>
      <c r="K8" s="13">
        <f t="shared" si="1"/>
        <v>9329</v>
      </c>
      <c r="L8" s="13">
        <f>SUM(B8:K8)</f>
        <v>79644</v>
      </c>
      <c r="M8"/>
    </row>
    <row r="9" spans="1:13" ht="17.25" customHeight="1">
      <c r="A9" s="14" t="s">
        <v>19</v>
      </c>
      <c r="B9" s="15">
        <v>4565</v>
      </c>
      <c r="C9" s="15">
        <v>5342</v>
      </c>
      <c r="D9" s="15">
        <v>15752</v>
      </c>
      <c r="E9" s="15">
        <v>12816</v>
      </c>
      <c r="F9" s="15">
        <v>12168</v>
      </c>
      <c r="G9" s="15">
        <v>7602</v>
      </c>
      <c r="H9" s="15">
        <v>3245</v>
      </c>
      <c r="I9" s="15">
        <v>4689</v>
      </c>
      <c r="J9" s="15">
        <v>4136</v>
      </c>
      <c r="K9" s="15">
        <v>9329</v>
      </c>
      <c r="L9" s="13">
        <f>SUM(B9:K9)</f>
        <v>79644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59585</v>
      </c>
      <c r="C11" s="15">
        <v>73713</v>
      </c>
      <c r="D11" s="15">
        <v>207893</v>
      </c>
      <c r="E11" s="15">
        <v>192078</v>
      </c>
      <c r="F11" s="15">
        <v>202102</v>
      </c>
      <c r="G11" s="15">
        <v>96577</v>
      </c>
      <c r="H11" s="15">
        <v>49309</v>
      </c>
      <c r="I11" s="15">
        <v>90935</v>
      </c>
      <c r="J11" s="15">
        <v>67499</v>
      </c>
      <c r="K11" s="15">
        <v>151003</v>
      </c>
      <c r="L11" s="13">
        <f>SUM(B11:K11)</f>
        <v>1190694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1.283225278470512</v>
      </c>
      <c r="C15" s="22">
        <v>1.533418047455706</v>
      </c>
      <c r="D15" s="22">
        <v>1.490543250814973</v>
      </c>
      <c r="E15" s="22">
        <v>1.295648237657644</v>
      </c>
      <c r="F15" s="22">
        <v>1.499252779692189</v>
      </c>
      <c r="G15" s="22">
        <v>1.546934639063268</v>
      </c>
      <c r="H15" s="22">
        <v>1.542827668578179</v>
      </c>
      <c r="I15" s="22">
        <v>1.426860090143279</v>
      </c>
      <c r="J15" s="22">
        <v>1.809321540373581</v>
      </c>
      <c r="K15" s="22">
        <v>1.344839624163119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465694.79000000004</v>
      </c>
      <c r="C17" s="25">
        <f aca="true" t="shared" si="2" ref="C17:K17">C18+C19+C20+C21+C22+C23+C24</f>
        <v>370258.66</v>
      </c>
      <c r="D17" s="25">
        <f t="shared" si="2"/>
        <v>1215442.3299999998</v>
      </c>
      <c r="E17" s="25">
        <f t="shared" si="2"/>
        <v>978987.9</v>
      </c>
      <c r="F17" s="25">
        <f t="shared" si="2"/>
        <v>1057075.0200000003</v>
      </c>
      <c r="G17" s="25">
        <f t="shared" si="2"/>
        <v>586321.98</v>
      </c>
      <c r="H17" s="25">
        <f t="shared" si="2"/>
        <v>324737.26</v>
      </c>
      <c r="I17" s="25">
        <f t="shared" si="2"/>
        <v>446460.14999999997</v>
      </c>
      <c r="J17" s="25">
        <f t="shared" si="2"/>
        <v>462822.12999999995</v>
      </c>
      <c r="K17" s="25">
        <f t="shared" si="2"/>
        <v>625343.91</v>
      </c>
      <c r="L17" s="25">
        <f>L18+L19+L20+L21+L22+L23+L24</f>
        <v>6533144.130000001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369266.65</v>
      </c>
      <c r="C18" s="33">
        <f t="shared" si="3"/>
        <v>245196.99</v>
      </c>
      <c r="D18" s="33">
        <f t="shared" si="3"/>
        <v>826099.9</v>
      </c>
      <c r="E18" s="33">
        <f t="shared" si="3"/>
        <v>765402.03</v>
      </c>
      <c r="F18" s="33">
        <f t="shared" si="3"/>
        <v>708548.04</v>
      </c>
      <c r="G18" s="33">
        <f t="shared" si="3"/>
        <v>378555.23</v>
      </c>
      <c r="H18" s="33">
        <f t="shared" si="3"/>
        <v>210405.19</v>
      </c>
      <c r="I18" s="33">
        <f t="shared" si="3"/>
        <v>317978.49</v>
      </c>
      <c r="J18" s="33">
        <f t="shared" si="3"/>
        <v>256481.95</v>
      </c>
      <c r="K18" s="33">
        <f t="shared" si="3"/>
        <v>468698.54</v>
      </c>
      <c r="L18" s="33">
        <f aca="true" t="shared" si="4" ref="L18:L24">SUM(B18:K18)</f>
        <v>4546633.010000001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104585.65</v>
      </c>
      <c r="C19" s="33">
        <f t="shared" si="5"/>
        <v>130792.5</v>
      </c>
      <c r="D19" s="33">
        <f t="shared" si="5"/>
        <v>405237.73</v>
      </c>
      <c r="E19" s="33">
        <f t="shared" si="5"/>
        <v>226289.76</v>
      </c>
      <c r="F19" s="33">
        <f t="shared" si="5"/>
        <v>353744.58</v>
      </c>
      <c r="G19" s="33">
        <f t="shared" si="5"/>
        <v>207044.97</v>
      </c>
      <c r="H19" s="33">
        <f t="shared" si="5"/>
        <v>114213.76</v>
      </c>
      <c r="I19" s="33">
        <f t="shared" si="5"/>
        <v>135732.33</v>
      </c>
      <c r="J19" s="33">
        <f t="shared" si="5"/>
        <v>207576.37</v>
      </c>
      <c r="K19" s="33">
        <f t="shared" si="5"/>
        <v>161625.83</v>
      </c>
      <c r="L19" s="33">
        <f t="shared" si="4"/>
        <v>2046843.48</v>
      </c>
      <c r="M19"/>
    </row>
    <row r="20" spans="1:13" ht="17.25" customHeight="1">
      <c r="A20" s="27" t="s">
        <v>26</v>
      </c>
      <c r="B20" s="33">
        <v>1775.83</v>
      </c>
      <c r="C20" s="33">
        <v>5130.79</v>
      </c>
      <c r="D20" s="33">
        <v>19798.1</v>
      </c>
      <c r="E20" s="33">
        <v>16452.45</v>
      </c>
      <c r="F20" s="33">
        <v>25737.76</v>
      </c>
      <c r="G20" s="33">
        <v>16454.43</v>
      </c>
      <c r="H20" s="33">
        <v>8587</v>
      </c>
      <c r="I20" s="33">
        <v>4537.15</v>
      </c>
      <c r="J20" s="33">
        <v>9540.73</v>
      </c>
      <c r="K20" s="33">
        <v>13119.54</v>
      </c>
      <c r="L20" s="33">
        <f t="shared" si="4"/>
        <v>121133.77999999997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2647.72</v>
      </c>
      <c r="E21" s="29">
        <v>0</v>
      </c>
      <c r="F21" s="33">
        <v>1323.86</v>
      </c>
      <c r="G21" s="29">
        <v>0</v>
      </c>
      <c r="H21" s="33">
        <v>1323.86</v>
      </c>
      <c r="I21" s="29">
        <v>1323.86</v>
      </c>
      <c r="J21" s="29">
        <v>2647.72</v>
      </c>
      <c r="K21" s="29">
        <v>1323.86</v>
      </c>
      <c r="L21" s="33">
        <f t="shared" si="4"/>
        <v>11914.74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-220.64</v>
      </c>
      <c r="J23" s="33">
        <v>0</v>
      </c>
      <c r="K23" s="33">
        <v>0</v>
      </c>
      <c r="L23" s="33">
        <f t="shared" si="4"/>
        <v>-220.64</v>
      </c>
      <c r="M23"/>
    </row>
    <row r="24" spans="1:13" ht="17.25" customHeight="1">
      <c r="A24" s="27" t="s">
        <v>74</v>
      </c>
      <c r="B24" s="33">
        <v>-11257.2</v>
      </c>
      <c r="C24" s="33">
        <v>-10861.62</v>
      </c>
      <c r="D24" s="33">
        <v>-38341.12</v>
      </c>
      <c r="E24" s="33">
        <v>-29156.34</v>
      </c>
      <c r="F24" s="33">
        <v>-32279.22</v>
      </c>
      <c r="G24" s="33">
        <v>-15732.65</v>
      </c>
      <c r="H24" s="33">
        <v>-9792.55</v>
      </c>
      <c r="I24" s="33">
        <v>-12891.04</v>
      </c>
      <c r="J24" s="33">
        <v>-13424.64</v>
      </c>
      <c r="K24" s="33">
        <v>-19423.86</v>
      </c>
      <c r="L24" s="33">
        <f t="shared" si="4"/>
        <v>-193160.24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-59057.84</v>
      </c>
      <c r="C27" s="33">
        <f t="shared" si="6"/>
        <v>-23504.8</v>
      </c>
      <c r="D27" s="33">
        <f t="shared" si="6"/>
        <v>-69308.8</v>
      </c>
      <c r="E27" s="33">
        <f t="shared" si="6"/>
        <v>-65279.100000000006</v>
      </c>
      <c r="F27" s="33">
        <f t="shared" si="6"/>
        <v>-53539.2</v>
      </c>
      <c r="G27" s="33">
        <f t="shared" si="6"/>
        <v>-33448.8</v>
      </c>
      <c r="H27" s="33">
        <f t="shared" si="6"/>
        <v>-29554.5</v>
      </c>
      <c r="I27" s="33">
        <f t="shared" si="6"/>
        <v>-31249.54</v>
      </c>
      <c r="J27" s="33">
        <f t="shared" si="6"/>
        <v>-18198.4</v>
      </c>
      <c r="K27" s="33">
        <f t="shared" si="6"/>
        <v>-41047.6</v>
      </c>
      <c r="L27" s="33">
        <f aca="true" t="shared" si="7" ref="L27:L33">SUM(B27:K27)</f>
        <v>-424188.57999999996</v>
      </c>
      <c r="M27"/>
    </row>
    <row r="28" spans="1:13" ht="18.75" customHeight="1">
      <c r="A28" s="27" t="s">
        <v>30</v>
      </c>
      <c r="B28" s="33">
        <f>B29+B30+B31+B32</f>
        <v>-20086</v>
      </c>
      <c r="C28" s="33">
        <f aca="true" t="shared" si="8" ref="C28:K28">C29+C30+C31+C32</f>
        <v>-23504.8</v>
      </c>
      <c r="D28" s="33">
        <f t="shared" si="8"/>
        <v>-69308.8</v>
      </c>
      <c r="E28" s="33">
        <f t="shared" si="8"/>
        <v>-56390.4</v>
      </c>
      <c r="F28" s="33">
        <f t="shared" si="8"/>
        <v>-53539.2</v>
      </c>
      <c r="G28" s="33">
        <f t="shared" si="8"/>
        <v>-33448.8</v>
      </c>
      <c r="H28" s="33">
        <f t="shared" si="8"/>
        <v>-14278</v>
      </c>
      <c r="I28" s="33">
        <f t="shared" si="8"/>
        <v>-31249.54</v>
      </c>
      <c r="J28" s="33">
        <f t="shared" si="8"/>
        <v>-18198.4</v>
      </c>
      <c r="K28" s="33">
        <f t="shared" si="8"/>
        <v>-41047.6</v>
      </c>
      <c r="L28" s="33">
        <f t="shared" si="7"/>
        <v>-361051.54</v>
      </c>
      <c r="M28"/>
    </row>
    <row r="29" spans="1:13" s="36" customFormat="1" ht="18.75" customHeight="1">
      <c r="A29" s="34" t="s">
        <v>58</v>
      </c>
      <c r="B29" s="33">
        <f>-ROUND((B9)*$E$3,2)</f>
        <v>-20086</v>
      </c>
      <c r="C29" s="33">
        <f aca="true" t="shared" si="9" ref="C29:K29">-ROUND((C9)*$E$3,2)</f>
        <v>-23504.8</v>
      </c>
      <c r="D29" s="33">
        <f t="shared" si="9"/>
        <v>-69308.8</v>
      </c>
      <c r="E29" s="33">
        <f t="shared" si="9"/>
        <v>-56390.4</v>
      </c>
      <c r="F29" s="33">
        <f t="shared" si="9"/>
        <v>-53539.2</v>
      </c>
      <c r="G29" s="33">
        <f t="shared" si="9"/>
        <v>-33448.8</v>
      </c>
      <c r="H29" s="33">
        <f t="shared" si="9"/>
        <v>-14278</v>
      </c>
      <c r="I29" s="33">
        <f t="shared" si="9"/>
        <v>-20631.6</v>
      </c>
      <c r="J29" s="33">
        <f t="shared" si="9"/>
        <v>-18198.4</v>
      </c>
      <c r="K29" s="33">
        <f t="shared" si="9"/>
        <v>-41047.6</v>
      </c>
      <c r="L29" s="33">
        <f t="shared" si="7"/>
        <v>-350433.6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-28.16</v>
      </c>
      <c r="J31" s="17">
        <v>0</v>
      </c>
      <c r="K31" s="17">
        <v>0</v>
      </c>
      <c r="L31" s="33">
        <f t="shared" si="7"/>
        <v>-28.16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-10589.78</v>
      </c>
      <c r="J32" s="17">
        <v>0</v>
      </c>
      <c r="K32" s="17">
        <v>0</v>
      </c>
      <c r="L32" s="33">
        <f t="shared" si="7"/>
        <v>-10589.78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0</v>
      </c>
      <c r="D33" s="38">
        <f t="shared" si="10"/>
        <v>0</v>
      </c>
      <c r="E33" s="38">
        <f t="shared" si="10"/>
        <v>-8888.7</v>
      </c>
      <c r="F33" s="38">
        <f t="shared" si="10"/>
        <v>0</v>
      </c>
      <c r="G33" s="38">
        <f t="shared" si="10"/>
        <v>0</v>
      </c>
      <c r="H33" s="38">
        <f t="shared" si="10"/>
        <v>-15276.5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-63137.03999999999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406636.95000000007</v>
      </c>
      <c r="C48" s="41">
        <f aca="true" t="shared" si="12" ref="C48:K48">IF(C17+C27+C40+C49&lt;0,0,C17+C27+C49)</f>
        <v>346753.86</v>
      </c>
      <c r="D48" s="41">
        <f t="shared" si="12"/>
        <v>1146133.5299999998</v>
      </c>
      <c r="E48" s="41">
        <f t="shared" si="12"/>
        <v>913708.8</v>
      </c>
      <c r="F48" s="41">
        <f t="shared" si="12"/>
        <v>1003535.8200000003</v>
      </c>
      <c r="G48" s="41">
        <f t="shared" si="12"/>
        <v>552873.1799999999</v>
      </c>
      <c r="H48" s="41">
        <f t="shared" si="12"/>
        <v>295182.76</v>
      </c>
      <c r="I48" s="41">
        <f t="shared" si="12"/>
        <v>415210.61</v>
      </c>
      <c r="J48" s="41">
        <f t="shared" si="12"/>
        <v>444623.7299999999</v>
      </c>
      <c r="K48" s="41">
        <f t="shared" si="12"/>
        <v>584296.31</v>
      </c>
      <c r="L48" s="42">
        <f>SUM(B48:K48)</f>
        <v>6108955.549999999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406636.94</v>
      </c>
      <c r="C54" s="41">
        <f aca="true" t="shared" si="14" ref="C54:J54">SUM(C55:C66)</f>
        <v>346753.86</v>
      </c>
      <c r="D54" s="41">
        <f t="shared" si="14"/>
        <v>1146133.53</v>
      </c>
      <c r="E54" s="41">
        <f t="shared" si="14"/>
        <v>913708.8</v>
      </c>
      <c r="F54" s="41">
        <f t="shared" si="14"/>
        <v>1003535.82</v>
      </c>
      <c r="G54" s="41">
        <f t="shared" si="14"/>
        <v>552873.18</v>
      </c>
      <c r="H54" s="41">
        <f t="shared" si="14"/>
        <v>295182.76</v>
      </c>
      <c r="I54" s="41">
        <f>SUM(I55:I69)</f>
        <v>415210.61</v>
      </c>
      <c r="J54" s="41">
        <f t="shared" si="14"/>
        <v>444623.7299999999</v>
      </c>
      <c r="K54" s="41">
        <f>SUM(K55:K68)</f>
        <v>584296.3</v>
      </c>
      <c r="L54" s="46">
        <f>SUM(B54:K54)</f>
        <v>6108955.529999999</v>
      </c>
      <c r="M54" s="40"/>
    </row>
    <row r="55" spans="1:13" ht="18.75" customHeight="1">
      <c r="A55" s="47" t="s">
        <v>51</v>
      </c>
      <c r="B55" s="48">
        <v>406636.94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406636.94</v>
      </c>
      <c r="M55" s="40"/>
    </row>
    <row r="56" spans="1:12" ht="18.75" customHeight="1">
      <c r="A56" s="47" t="s">
        <v>61</v>
      </c>
      <c r="B56" s="17">
        <v>0</v>
      </c>
      <c r="C56" s="48">
        <v>302889.5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302889.5</v>
      </c>
    </row>
    <row r="57" spans="1:12" ht="18.75" customHeight="1">
      <c r="A57" s="47" t="s">
        <v>62</v>
      </c>
      <c r="B57" s="17">
        <v>0</v>
      </c>
      <c r="C57" s="48">
        <v>43864.36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43864.36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1146133.53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1146133.53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913708.8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913708.8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1003535.82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1003535.82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552873.18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552873.18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295182.76</v>
      </c>
      <c r="I62" s="17">
        <v>0</v>
      </c>
      <c r="J62" s="17">
        <v>0</v>
      </c>
      <c r="K62" s="17">
        <v>0</v>
      </c>
      <c r="L62" s="46">
        <f t="shared" si="15"/>
        <v>295182.76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444623.7299999999</v>
      </c>
      <c r="K64" s="17">
        <v>0</v>
      </c>
      <c r="L64" s="46">
        <f t="shared" si="15"/>
        <v>444623.7299999999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336320.95</v>
      </c>
      <c r="L65" s="46">
        <f t="shared" si="15"/>
        <v>336320.95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247975.35</v>
      </c>
      <c r="L66" s="46">
        <f t="shared" si="15"/>
        <v>247975.35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62">
        <v>415210.61</v>
      </c>
      <c r="J69" s="53">
        <v>0</v>
      </c>
      <c r="K69" s="53">
        <v>0</v>
      </c>
      <c r="L69" s="51">
        <f>SUM(B69:K69)</f>
        <v>415210.61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3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2020-10-28T12:14:02Z</dcterms:modified>
  <cp:category/>
  <cp:version/>
  <cp:contentType/>
  <cp:contentStatus/>
</cp:coreProperties>
</file>