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<sst xmlns="http://schemas.openxmlformats.org/spreadsheetml/2006/main" count="79" uniqueCount="78">
  <si>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</si>
  <si>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</si>
  <si>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</si>
  <si>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</si>
  <si>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</si>
  <si>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</si>
  <si>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</si>
  <si>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</si>
  <si>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</si>
  <si>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</si>
  <si>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</si>
  <si>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</si>
  <si>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</si>
  <si>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</si>
  <si>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</si>
  <si>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</si>
  <si>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</si>
  <si>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</si>
  <si>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</si>
  <si>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</si>
  <si>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</si>
  <si>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</si>
  <si>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</si>
  <si>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</si>
  <si>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</si>
  <si>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</si>
  <si>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</si>
  <si>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</si>
  <si>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</si>
  <si>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</si>
  <si>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</si>
  <si>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</si>
  <si>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</si>
  <si>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</si>
  <si>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</si>
  <si>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</si>
  <si>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</si>
  <si>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</si>
  <si>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</si>
  <si>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</si>
  <si>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</si>
  <si>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</si>
  <si>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</si>
  <si>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</si>
  <si>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</si>
  <si>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</si>
  <si>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</si>
  <si>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</si>
  <si>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</si>
  <si>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</si>
  <si>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</si>
  <si>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</si>
  <si>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</si>
  <si>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</si>
  <si>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</si>
  <si>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</si>
  <si>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</si>
  <si>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</si>
  <si>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</si>
  <si>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</si>
  <si>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</si>
  <si>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</si>
  <si>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</si>
  <si>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</si>
  <si>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</si>
  <si>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</si>
  <si>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</si>
  <si>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</si>
  <si>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</si>
  <si>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</si>
  <si>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</si>
  <si>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</si>
  <si>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</si>
  <si>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</si>
  <si>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</si>
  <si>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</si>
  <si>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20/10/20 - VENCIMENTO 27/10/20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</si>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</sst>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62097</v>
      </c>
      <c r="C7" s="10">
        <f>C8+C11</f>
        <v>75523</v>
      </c>
      <c r="D7" s="10">
        <f aca="true" t="shared" si="0" ref="D7:K7">D8+D11</f>
        <v>209029</v>
      </c>
      <c r="E7" s="10">
        <f t="shared" si="0"/>
        <v>197754</v>
      </c>
      <c r="F7" s="10">
        <f t="shared" si="0"/>
        <v>207822</v>
      </c>
      <c r="G7" s="10">
        <f t="shared" si="0"/>
        <v>101738</v>
      </c>
      <c r="H7" s="10">
        <f t="shared" si="0"/>
        <v>50418</v>
      </c>
      <c r="I7" s="10">
        <f t="shared" si="0"/>
        <v>93207</v>
      </c>
      <c r="J7" s="10">
        <f t="shared" si="0"/>
        <v>69999</v>
      </c>
      <c r="K7" s="10">
        <f t="shared" si="0"/>
        <v>156319</v>
      </c>
      <c r="L7" s="10">
        <f>SUM(B7:K7)</f>
        <v>1223906</v>
      </c>
      <c r="M7" s="11"/>
    </row>
    <row r="8" spans="1:13" ht="17.25" customHeight="1">
      <c r="A8" s="12" t="s">
        <v>18</v>
      </c>
      <c r="B8" s="13">
        <f>B9+B10</f>
        <v>4510</v>
      </c>
      <c r="C8" s="13">
        <f aca="true" t="shared" si="1" ref="C8:K8">C9+C10</f>
        <v>5397</v>
      </c>
      <c r="D8" s="13">
        <f t="shared" si="1"/>
        <v>14679</v>
      </c>
      <c r="E8" s="13">
        <f t="shared" si="1"/>
        <v>13016</v>
      </c>
      <c r="F8" s="13">
        <f t="shared" si="1"/>
        <v>12385</v>
      </c>
      <c r="G8" s="13">
        <f t="shared" si="1"/>
        <v>7512</v>
      </c>
      <c r="H8" s="13">
        <f t="shared" si="1"/>
        <v>3111</v>
      </c>
      <c r="I8" s="13">
        <f t="shared" si="1"/>
        <v>4708</v>
      </c>
      <c r="J8" s="13">
        <f t="shared" si="1"/>
        <v>3906</v>
      </c>
      <c r="K8" s="13">
        <f t="shared" si="1"/>
        <v>9288</v>
      </c>
      <c r="L8" s="13">
        <f>SUM(B8:K8)</f>
        <v>78512</v>
      </c>
      <c r="M8"/>
    </row>
    <row r="9" spans="1:13" ht="17.25" customHeight="1">
      <c r="A9" s="14" t="s">
        <v>19</v>
      </c>
      <c r="B9" s="15">
        <v>4507</v>
      </c>
      <c r="C9" s="15">
        <v>5397</v>
      </c>
      <c r="D9" s="15">
        <v>14679</v>
      </c>
      <c r="E9" s="15">
        <v>13016</v>
      </c>
      <c r="F9" s="15">
        <v>12385</v>
      </c>
      <c r="G9" s="15">
        <v>7512</v>
      </c>
      <c r="H9" s="15">
        <v>3111</v>
      </c>
      <c r="I9" s="15">
        <v>4708</v>
      </c>
      <c r="J9" s="15">
        <v>3906</v>
      </c>
      <c r="K9" s="15">
        <v>9288</v>
      </c>
      <c r="L9" s="13">
        <f>SUM(B9:K9)</f>
        <v>78509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57587</v>
      </c>
      <c r="C11" s="15">
        <v>70126</v>
      </c>
      <c r="D11" s="15">
        <v>194350</v>
      </c>
      <c r="E11" s="15">
        <v>184738</v>
      </c>
      <c r="F11" s="15">
        <v>195437</v>
      </c>
      <c r="G11" s="15">
        <v>94226</v>
      </c>
      <c r="H11" s="15">
        <v>47307</v>
      </c>
      <c r="I11" s="15">
        <v>88499</v>
      </c>
      <c r="J11" s="15">
        <v>66093</v>
      </c>
      <c r="K11" s="15">
        <v>147031</v>
      </c>
      <c r="L11" s="13">
        <f>SUM(B11:K11)</f>
        <v>1145394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1.301928632896106</v>
      </c>
      <c r="C15" s="22">
        <v>1.583940316755398</v>
      </c>
      <c r="D15" s="22">
        <v>1.578066085850929</v>
      </c>
      <c r="E15" s="22">
        <v>1.337478431957648</v>
      </c>
      <c r="F15" s="22">
        <v>1.541798745087151</v>
      </c>
      <c r="G15" s="22">
        <v>1.585125077916701</v>
      </c>
      <c r="H15" s="22">
        <v>1.599518669192841</v>
      </c>
      <c r="I15" s="22">
        <v>1.471181934063823</v>
      </c>
      <c r="J15" s="22">
        <v>1.846867940466615</v>
      </c>
      <c r="K15" s="22">
        <v>1.377296872867786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456808.7</v>
      </c>
      <c r="C17" s="25">
        <f aca="true" t="shared" si="2" ref="C17:K17">C18+C19+C20+C21+C22+C23+C24</f>
        <v>365125.13</v>
      </c>
      <c r="D17" s="25">
        <f t="shared" si="2"/>
        <v>1203310.15</v>
      </c>
      <c r="E17" s="25">
        <f t="shared" si="2"/>
        <v>975543.36</v>
      </c>
      <c r="F17" s="25">
        <f t="shared" si="2"/>
        <v>1054297.3500000003</v>
      </c>
      <c r="G17" s="25">
        <f t="shared" si="2"/>
        <v>586282.2100000001</v>
      </c>
      <c r="H17" s="25">
        <f t="shared" si="2"/>
        <v>322948.64</v>
      </c>
      <c r="I17" s="25">
        <f t="shared" si="2"/>
        <v>448811.66</v>
      </c>
      <c r="J17" s="25">
        <f t="shared" si="2"/>
        <v>461209.99</v>
      </c>
      <c r="K17" s="25">
        <f t="shared" si="2"/>
        <v>624568.8200000001</v>
      </c>
      <c r="L17" s="25">
        <f>L18+L19+L20+L21+L22+L23+L24</f>
        <v>6498906.01</v>
      </c>
      <c r="M17"/>
    </row>
    <row r="18" spans="1:13" ht="17.25" customHeight="1">
      <c r="A18" s="26" t="s">
        <v>24</v>
      </c>
      <c r="B18" s="33">
        <f aca="true" t="shared" si="3" ref="B18:K18">ROUND(B13*B7,2)</f>
        <v>357448.96</v>
      </c>
      <c r="C18" s="33">
        <f t="shared" si="3"/>
        <v>234242.14</v>
      </c>
      <c r="D18" s="33">
        <f t="shared" si="3"/>
        <v>772111.32</v>
      </c>
      <c r="E18" s="33">
        <f t="shared" si="3"/>
        <v>738729.84</v>
      </c>
      <c r="F18" s="33">
        <f t="shared" si="3"/>
        <v>687225.79</v>
      </c>
      <c r="G18" s="33">
        <f t="shared" si="3"/>
        <v>369685.37</v>
      </c>
      <c r="H18" s="33">
        <f t="shared" si="3"/>
        <v>201853.5</v>
      </c>
      <c r="I18" s="33">
        <f t="shared" si="3"/>
        <v>309941.24</v>
      </c>
      <c r="J18" s="33">
        <f t="shared" si="3"/>
        <v>250624.42</v>
      </c>
      <c r="K18" s="33">
        <f t="shared" si="3"/>
        <v>456967.33</v>
      </c>
      <c r="L18" s="33">
        <f aca="true" t="shared" si="4" ref="L18:L24">SUM(B18:K18)</f>
        <v>4378829.91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107924.08</v>
      </c>
      <c r="C19" s="33">
        <f t="shared" si="5"/>
        <v>136783.43</v>
      </c>
      <c r="D19" s="33">
        <f t="shared" si="5"/>
        <v>446331.37</v>
      </c>
      <c r="E19" s="33">
        <f t="shared" si="5"/>
        <v>249305.39</v>
      </c>
      <c r="F19" s="33">
        <f t="shared" si="5"/>
        <v>372338.07</v>
      </c>
      <c r="G19" s="33">
        <f t="shared" si="5"/>
        <v>216312.18</v>
      </c>
      <c r="H19" s="33">
        <f t="shared" si="5"/>
        <v>121014.94</v>
      </c>
      <c r="I19" s="33">
        <f t="shared" si="5"/>
        <v>146038.71</v>
      </c>
      <c r="J19" s="33">
        <f t="shared" si="5"/>
        <v>212245.79</v>
      </c>
      <c r="K19" s="33">
        <f t="shared" si="5"/>
        <v>172412.34</v>
      </c>
      <c r="L19" s="33">
        <f t="shared" si="4"/>
        <v>2180706.3</v>
      </c>
      <c r="M19"/>
    </row>
    <row r="20" spans="1:13" ht="17.25" customHeight="1">
      <c r="A20" s="27" t="s">
        <v>26</v>
      </c>
      <c r="B20" s="33">
        <v>1411.17</v>
      </c>
      <c r="C20" s="33">
        <v>4961.18</v>
      </c>
      <c r="D20" s="33">
        <v>20560.86</v>
      </c>
      <c r="E20" s="33">
        <v>16664.47</v>
      </c>
      <c r="F20" s="33">
        <v>25688.85</v>
      </c>
      <c r="G20" s="33">
        <v>16017.31</v>
      </c>
      <c r="H20" s="33">
        <v>8548.89</v>
      </c>
      <c r="I20" s="33">
        <v>4537.15</v>
      </c>
      <c r="J20" s="33">
        <v>9116.7</v>
      </c>
      <c r="K20" s="33">
        <v>13289.15</v>
      </c>
      <c r="L20" s="33">
        <f t="shared" si="4"/>
        <v>120795.72999999998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-116.13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-116.13</v>
      </c>
      <c r="M23"/>
    </row>
    <row r="24" spans="1:13" ht="17.25" customHeight="1">
      <c r="A24" s="27" t="s">
        <v>74</v>
      </c>
      <c r="B24" s="33">
        <v>-11183.24</v>
      </c>
      <c r="C24" s="33">
        <v>-10861.62</v>
      </c>
      <c r="D24" s="33">
        <v>-38341.12</v>
      </c>
      <c r="E24" s="33">
        <v>-29156.34</v>
      </c>
      <c r="F24" s="33">
        <v>-32279.22</v>
      </c>
      <c r="G24" s="33">
        <v>-15732.65</v>
      </c>
      <c r="H24" s="33">
        <v>-9792.55</v>
      </c>
      <c r="I24" s="33">
        <v>-13029.3</v>
      </c>
      <c r="J24" s="33">
        <v>-13424.64</v>
      </c>
      <c r="K24" s="33">
        <v>-19423.86</v>
      </c>
      <c r="L24" s="33">
        <f t="shared" si="4"/>
        <v>-193224.53999999998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-58802.64</v>
      </c>
      <c r="C27" s="33">
        <f t="shared" si="6"/>
        <v>-23746.8</v>
      </c>
      <c r="D27" s="33">
        <f t="shared" si="6"/>
        <v>-64587.6</v>
      </c>
      <c r="E27" s="33">
        <f t="shared" si="6"/>
        <v>-66159.1</v>
      </c>
      <c r="F27" s="33">
        <f t="shared" si="6"/>
        <v>-54494</v>
      </c>
      <c r="G27" s="33">
        <f t="shared" si="6"/>
        <v>-33052.8</v>
      </c>
      <c r="H27" s="33">
        <f t="shared" si="6"/>
        <v>-28964.9</v>
      </c>
      <c r="I27" s="33">
        <f t="shared" si="6"/>
        <v>-40770.54</v>
      </c>
      <c r="J27" s="33">
        <f t="shared" si="6"/>
        <v>-17186.4</v>
      </c>
      <c r="K27" s="33">
        <f t="shared" si="6"/>
        <v>-40867.2</v>
      </c>
      <c r="L27" s="33">
        <f aca="true" t="shared" si="7" ref="L27:L33">SUM(B27:K27)</f>
        <v>-428631.98000000004</v>
      </c>
      <c r="M27"/>
    </row>
    <row r="28" spans="1:13" ht="18.75" customHeight="1">
      <c r="A28" s="27" t="s">
        <v>30</v>
      </c>
      <c r="B28" s="33">
        <f>B29+B30+B31+B32</f>
        <v>-19830.8</v>
      </c>
      <c r="C28" s="33">
        <f aca="true" t="shared" si="8" ref="C28:K28">C29+C30+C31+C32</f>
        <v>-23746.8</v>
      </c>
      <c r="D28" s="33">
        <f t="shared" si="8"/>
        <v>-64587.6</v>
      </c>
      <c r="E28" s="33">
        <f t="shared" si="8"/>
        <v>-57270.4</v>
      </c>
      <c r="F28" s="33">
        <f t="shared" si="8"/>
        <v>-54494</v>
      </c>
      <c r="G28" s="33">
        <f t="shared" si="8"/>
        <v>-33052.8</v>
      </c>
      <c r="H28" s="33">
        <f t="shared" si="8"/>
        <v>-13688.4</v>
      </c>
      <c r="I28" s="33">
        <f t="shared" si="8"/>
        <v>-40770.54</v>
      </c>
      <c r="J28" s="33">
        <f t="shared" si="8"/>
        <v>-17186.4</v>
      </c>
      <c r="K28" s="33">
        <f t="shared" si="8"/>
        <v>-40867.2</v>
      </c>
      <c r="L28" s="33">
        <f t="shared" si="7"/>
        <v>-365494.94000000006</v>
      </c>
      <c r="M28"/>
    </row>
    <row r="29" spans="1:13" s="36" customFormat="1" ht="18.75" customHeight="1">
      <c r="A29" s="34" t="s">
        <v>58</v>
      </c>
      <c r="B29" s="33">
        <f>-ROUND((B9)*$E$3,2)</f>
        <v>-19830.8</v>
      </c>
      <c r="C29" s="33">
        <f aca="true" t="shared" si="9" ref="C29:K29">-ROUND((C9)*$E$3,2)</f>
        <v>-23746.8</v>
      </c>
      <c r="D29" s="33">
        <f t="shared" si="9"/>
        <v>-64587.6</v>
      </c>
      <c r="E29" s="33">
        <f t="shared" si="9"/>
        <v>-57270.4</v>
      </c>
      <c r="F29" s="33">
        <f t="shared" si="9"/>
        <v>-54494</v>
      </c>
      <c r="G29" s="33">
        <f t="shared" si="9"/>
        <v>-33052.8</v>
      </c>
      <c r="H29" s="33">
        <f t="shared" si="9"/>
        <v>-13688.4</v>
      </c>
      <c r="I29" s="33">
        <f t="shared" si="9"/>
        <v>-20715.2</v>
      </c>
      <c r="J29" s="33">
        <f t="shared" si="9"/>
        <v>-17186.4</v>
      </c>
      <c r="K29" s="33">
        <f t="shared" si="9"/>
        <v>-40867.2</v>
      </c>
      <c r="L29" s="33">
        <f t="shared" si="7"/>
        <v>-345439.6000000001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-20049.71</v>
      </c>
      <c r="J32" s="17">
        <v>0</v>
      </c>
      <c r="K32" s="17">
        <v>0</v>
      </c>
      <c r="L32" s="33">
        <f t="shared" si="7"/>
        <v>-20049.71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398006.06</v>
      </c>
      <c r="C48" s="41">
        <f aca="true" t="shared" si="12" ref="C48:K48">IF(C17+C27+C40+C49&lt;0,0,C17+C27+C49)</f>
        <v>341378.33</v>
      </c>
      <c r="D48" s="41">
        <f t="shared" si="12"/>
        <v>1138722.5499999998</v>
      </c>
      <c r="E48" s="41">
        <f t="shared" si="12"/>
        <v>909384.26</v>
      </c>
      <c r="F48" s="41">
        <f t="shared" si="12"/>
        <v>999803.3500000003</v>
      </c>
      <c r="G48" s="41">
        <f t="shared" si="12"/>
        <v>553229.41</v>
      </c>
      <c r="H48" s="41">
        <f t="shared" si="12"/>
        <v>293983.74</v>
      </c>
      <c r="I48" s="41">
        <f t="shared" si="12"/>
        <v>408041.12</v>
      </c>
      <c r="J48" s="41">
        <f t="shared" si="12"/>
        <v>444023.58999999997</v>
      </c>
      <c r="K48" s="41">
        <f t="shared" si="12"/>
        <v>583701.6200000001</v>
      </c>
      <c r="L48" s="42">
        <f>SUM(B48:K48)</f>
        <v>6070274.030000001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398006.06</v>
      </c>
      <c r="C54" s="41">
        <f aca="true" t="shared" si="14" ref="C54:J54">SUM(C55:C66)</f>
        <v>341378.32</v>
      </c>
      <c r="D54" s="41">
        <f t="shared" si="14"/>
        <v>1138722.55</v>
      </c>
      <c r="E54" s="41">
        <f t="shared" si="14"/>
        <v>909384.26</v>
      </c>
      <c r="F54" s="41">
        <f t="shared" si="14"/>
        <v>999803.35</v>
      </c>
      <c r="G54" s="41">
        <f t="shared" si="14"/>
        <v>553229.41</v>
      </c>
      <c r="H54" s="41">
        <f t="shared" si="14"/>
        <v>293983.75</v>
      </c>
      <c r="I54" s="41">
        <f>SUM(I55:I69)</f>
        <v>408041.12</v>
      </c>
      <c r="J54" s="41">
        <f t="shared" si="14"/>
        <v>444023.58999999997</v>
      </c>
      <c r="K54" s="41">
        <f>SUM(K55:K68)</f>
        <v>583701.63</v>
      </c>
      <c r="L54" s="46">
        <f>SUM(B54:K54)</f>
        <v>6070274.04</v>
      </c>
      <c r="M54" s="40"/>
    </row>
    <row r="55" spans="1:13" ht="18.75" customHeight="1">
      <c r="A55" s="47" t="s">
        <v>51</v>
      </c>
      <c r="B55" s="48">
        <v>398006.06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398006.06</v>
      </c>
      <c r="M55" s="40"/>
    </row>
    <row r="56" spans="1:12" ht="18.75" customHeight="1">
      <c r="A56" s="47" t="s">
        <v>61</v>
      </c>
      <c r="B56" s="17">
        <v>0</v>
      </c>
      <c r="C56" s="48">
        <v>298023.27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298023.27</v>
      </c>
    </row>
    <row r="57" spans="1:12" ht="18.75" customHeight="1">
      <c r="A57" s="47" t="s">
        <v>62</v>
      </c>
      <c r="B57" s="17">
        <v>0</v>
      </c>
      <c r="C57" s="48">
        <v>43355.05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43355.05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1138722.55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1138722.55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909384.26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909384.26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999803.35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999803.35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553229.41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553229.41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293983.75</v>
      </c>
      <c r="I62" s="17">
        <v>0</v>
      </c>
      <c r="J62" s="17">
        <v>0</v>
      </c>
      <c r="K62" s="17">
        <v>0</v>
      </c>
      <c r="L62" s="46">
        <f t="shared" si="15"/>
        <v>293983.75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444023.58999999997</v>
      </c>
      <c r="K64" s="17">
        <v>0</v>
      </c>
      <c r="L64" s="46">
        <f t="shared" si="15"/>
        <v>444023.58999999997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325180.18</v>
      </c>
      <c r="L65" s="46">
        <f t="shared" si="15"/>
        <v>325180.18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258521.45</v>
      </c>
      <c r="L66" s="46">
        <f t="shared" si="15"/>
        <v>258521.45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408041.12</v>
      </c>
      <c r="J69" s="53">
        <v>0</v>
      </c>
      <c r="K69" s="53">
        <v>0</v>
      </c>
      <c r="L69" s="51">
        <f>SUM(B69:K69)</f>
        <v>408041.12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3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2020-10-26T18:13:07Z</dcterms:modified>
  <cp:category/>
  <cp:version/>
  <cp:contentType/>
  <cp:contentStatus/>
</cp:coreProperties>
</file>