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<sst xmlns="http://schemas.openxmlformats.org/spreadsheetml/2006/main" count="79" uniqueCount="78">
  <si>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</si>
  <si>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</si>
  <si>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</si>
  <si>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</si>
  <si>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</si>
  <si>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</si>
  <si>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</si>
  <si>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</si>
  <si>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</si>
  <si>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</si>
  <si>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</si>
  <si>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</si>
  <si>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</si>
  <si>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</si>
  <si>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</si>
  <si>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</si>
  <si>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</si>
  <si>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</si>
  <si>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</si>
  <si>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</si>
  <si>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</si>
  <si>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</si>
  <si>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</si>
  <si>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</si>
  <si>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</si>
  <si>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</si>
  <si>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</si>
  <si>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</si>
  <si>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</si>
  <si>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</si>
  <si>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</si>
  <si>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</si>
  <si>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</si>
  <si>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</si>
  <si>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</si>
  <si>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</si>
  <si>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</si>
  <si>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</si>
  <si>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</si>
  <si>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</si>
  <si>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</si>
  <si>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</si>
  <si>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</si>
  <si>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</si>
  <si>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</si>
  <si>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</si>
  <si>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</si>
  <si>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</si>
  <si>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</si>
  <si>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</si>
  <si>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</si>
  <si>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</si>
  <si>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</si>
  <si>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</si>
  <si>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</si>
  <si>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</si>
  <si>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</si>
  <si>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</si>
  <si>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</si>
  <si>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</si>
  <si>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</si>
  <si>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</si>
  <si>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</si>
  <si>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</si>
  <si>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</si>
  <si>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</si>
  <si>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</si>
  <si>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</si>
  <si>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</si>
  <si>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</si>
  <si>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</si>
  <si>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</si>
  <si>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</si>
  <si>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</si>
  <si>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</si>
  <si>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</si>
  <si>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19/10/20 - VENCIMENTO 26/10/20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</si>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</sst>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60113</v>
      </c>
      <c r="C7" s="10">
        <f>C8+C11</f>
        <v>75007</v>
      </c>
      <c r="D7" s="10">
        <f aca="true" t="shared" si="0" ref="D7:K7">D8+D11</f>
        <v>206242</v>
      </c>
      <c r="E7" s="10">
        <f t="shared" si="0"/>
        <v>187635</v>
      </c>
      <c r="F7" s="10">
        <f t="shared" si="0"/>
        <v>199658</v>
      </c>
      <c r="G7" s="10">
        <f t="shared" si="0"/>
        <v>99543</v>
      </c>
      <c r="H7" s="10">
        <f t="shared" si="0"/>
        <v>49241</v>
      </c>
      <c r="I7" s="10">
        <f t="shared" si="0"/>
        <v>89769</v>
      </c>
      <c r="J7" s="10">
        <f t="shared" si="0"/>
        <v>67583</v>
      </c>
      <c r="K7" s="10">
        <f t="shared" si="0"/>
        <v>151986</v>
      </c>
      <c r="L7" s="10">
        <f>SUM(B7:K7)</f>
        <v>1186777</v>
      </c>
      <c r="M7" s="11"/>
    </row>
    <row r="8" spans="1:13" ht="17.25" customHeight="1">
      <c r="A8" s="12" t="s">
        <v>18</v>
      </c>
      <c r="B8" s="13">
        <f>B9+B10</f>
        <v>4359</v>
      </c>
      <c r="C8" s="13">
        <f aca="true" t="shared" si="1" ref="C8:K8">C9+C10</f>
        <v>5360</v>
      </c>
      <c r="D8" s="13">
        <f t="shared" si="1"/>
        <v>15286</v>
      </c>
      <c r="E8" s="13">
        <f t="shared" si="1"/>
        <v>12721</v>
      </c>
      <c r="F8" s="13">
        <f t="shared" si="1"/>
        <v>12638</v>
      </c>
      <c r="G8" s="13">
        <f t="shared" si="1"/>
        <v>7539</v>
      </c>
      <c r="H8" s="13">
        <f t="shared" si="1"/>
        <v>3244</v>
      </c>
      <c r="I8" s="13">
        <f t="shared" si="1"/>
        <v>4550</v>
      </c>
      <c r="J8" s="13">
        <f t="shared" si="1"/>
        <v>4101</v>
      </c>
      <c r="K8" s="13">
        <f t="shared" si="1"/>
        <v>9477</v>
      </c>
      <c r="L8" s="13">
        <f>SUM(B8:K8)</f>
        <v>79275</v>
      </c>
      <c r="M8"/>
    </row>
    <row r="9" spans="1:13" ht="17.25" customHeight="1">
      <c r="A9" s="14" t="s">
        <v>19</v>
      </c>
      <c r="B9" s="15">
        <v>4357</v>
      </c>
      <c r="C9" s="15">
        <v>5360</v>
      </c>
      <c r="D9" s="15">
        <v>15286</v>
      </c>
      <c r="E9" s="15">
        <v>12721</v>
      </c>
      <c r="F9" s="15">
        <v>12638</v>
      </c>
      <c r="G9" s="15">
        <v>7539</v>
      </c>
      <c r="H9" s="15">
        <v>3243</v>
      </c>
      <c r="I9" s="15">
        <v>4550</v>
      </c>
      <c r="J9" s="15">
        <v>4101</v>
      </c>
      <c r="K9" s="15">
        <v>9477</v>
      </c>
      <c r="L9" s="13">
        <f>SUM(B9:K9)</f>
        <v>79272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55754</v>
      </c>
      <c r="C11" s="15">
        <v>69647</v>
      </c>
      <c r="D11" s="15">
        <v>190956</v>
      </c>
      <c r="E11" s="15">
        <v>174914</v>
      </c>
      <c r="F11" s="15">
        <v>187020</v>
      </c>
      <c r="G11" s="15">
        <v>92004</v>
      </c>
      <c r="H11" s="15">
        <v>45997</v>
      </c>
      <c r="I11" s="15">
        <v>85219</v>
      </c>
      <c r="J11" s="15">
        <v>63482</v>
      </c>
      <c r="K11" s="15">
        <v>142509</v>
      </c>
      <c r="L11" s="13">
        <f>SUM(B11:K11)</f>
        <v>1107502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1.332757043219076</v>
      </c>
      <c r="C15" s="22">
        <v>1.594154277560155</v>
      </c>
      <c r="D15" s="22">
        <v>1.593239926024069</v>
      </c>
      <c r="E15" s="22">
        <v>1.397614761009871</v>
      </c>
      <c r="F15" s="22">
        <v>1.594789151233095</v>
      </c>
      <c r="G15" s="22">
        <v>1.608901130929762</v>
      </c>
      <c r="H15" s="22">
        <v>1.632416865035924</v>
      </c>
      <c r="I15" s="22">
        <v>1.519681546936882</v>
      </c>
      <c r="J15" s="22">
        <v>1.905202580012449</v>
      </c>
      <c r="K15" s="22">
        <v>1.41193427398553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452856.32</v>
      </c>
      <c r="C17" s="25">
        <f aca="true" t="shared" si="2" ref="C17:K17">C18+C19+C20+C21+C22+C23+C24</f>
        <v>364923.94000000006</v>
      </c>
      <c r="D17" s="25">
        <f t="shared" si="2"/>
        <v>1198750.95</v>
      </c>
      <c r="E17" s="25">
        <f t="shared" si="2"/>
        <v>966331.6200000002</v>
      </c>
      <c r="F17" s="25">
        <f t="shared" si="2"/>
        <v>1047621.54</v>
      </c>
      <c r="G17" s="25">
        <f t="shared" si="2"/>
        <v>582864.49</v>
      </c>
      <c r="H17" s="25">
        <f t="shared" si="2"/>
        <v>321854.51999999996</v>
      </c>
      <c r="I17" s="25">
        <f t="shared" si="2"/>
        <v>446342.91</v>
      </c>
      <c r="J17" s="25">
        <f t="shared" si="2"/>
        <v>459900.83</v>
      </c>
      <c r="K17" s="25">
        <f t="shared" si="2"/>
        <v>622639.7</v>
      </c>
      <c r="L17" s="25">
        <f>L18+L19+L20+L21+L22+L23+L24</f>
        <v>6464086.820000001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346028.46</v>
      </c>
      <c r="C18" s="33">
        <f t="shared" si="3"/>
        <v>232641.71</v>
      </c>
      <c r="D18" s="33">
        <f t="shared" si="3"/>
        <v>761816.7</v>
      </c>
      <c r="E18" s="33">
        <f t="shared" si="3"/>
        <v>700929.31</v>
      </c>
      <c r="F18" s="33">
        <f t="shared" si="3"/>
        <v>660229.07</v>
      </c>
      <c r="G18" s="33">
        <f t="shared" si="3"/>
        <v>361709.4</v>
      </c>
      <c r="H18" s="33">
        <f t="shared" si="3"/>
        <v>197141.27</v>
      </c>
      <c r="I18" s="33">
        <f t="shared" si="3"/>
        <v>298508.86</v>
      </c>
      <c r="J18" s="33">
        <f t="shared" si="3"/>
        <v>241974.17</v>
      </c>
      <c r="K18" s="33">
        <f t="shared" si="3"/>
        <v>444300.67</v>
      </c>
      <c r="L18" s="33">
        <f aca="true" t="shared" si="4" ref="L18:L24">SUM(B18:K18)</f>
        <v>4245279.62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115143.41</v>
      </c>
      <c r="C19" s="33">
        <f t="shared" si="5"/>
        <v>138225.07</v>
      </c>
      <c r="D19" s="33">
        <f t="shared" si="5"/>
        <v>451940.08</v>
      </c>
      <c r="E19" s="33">
        <f t="shared" si="5"/>
        <v>278699.84</v>
      </c>
      <c r="F19" s="33">
        <f t="shared" si="5"/>
        <v>392697.09</v>
      </c>
      <c r="G19" s="33">
        <f t="shared" si="5"/>
        <v>220245.26</v>
      </c>
      <c r="H19" s="33">
        <f t="shared" si="5"/>
        <v>124675.46</v>
      </c>
      <c r="I19" s="33">
        <f t="shared" si="5"/>
        <v>155129.55</v>
      </c>
      <c r="J19" s="33">
        <f t="shared" si="5"/>
        <v>219035.64</v>
      </c>
      <c r="K19" s="33">
        <f t="shared" si="5"/>
        <v>183022.67</v>
      </c>
      <c r="L19" s="33">
        <f t="shared" si="4"/>
        <v>2278814.0700000003</v>
      </c>
      <c r="M19"/>
    </row>
    <row r="20" spans="1:13" ht="17.25" customHeight="1">
      <c r="A20" s="27" t="s">
        <v>26</v>
      </c>
      <c r="B20" s="33">
        <v>1753.78</v>
      </c>
      <c r="C20" s="33">
        <v>4918.78</v>
      </c>
      <c r="D20" s="33">
        <v>20687.57</v>
      </c>
      <c r="E20" s="33">
        <v>15858.81</v>
      </c>
      <c r="F20" s="33">
        <v>25650.74</v>
      </c>
      <c r="G20" s="33">
        <v>16642.48</v>
      </c>
      <c r="H20" s="33">
        <v>8506.48</v>
      </c>
      <c r="I20" s="33">
        <v>4409.94</v>
      </c>
      <c r="J20" s="33">
        <v>9667.94</v>
      </c>
      <c r="K20" s="33">
        <v>13416.36</v>
      </c>
      <c r="L20" s="33">
        <f t="shared" si="4"/>
        <v>121512.87999999999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11914.74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-348.39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-348.39</v>
      </c>
      <c r="M23"/>
    </row>
    <row r="24" spans="1:13" ht="17.25" customHeight="1">
      <c r="A24" s="27" t="s">
        <v>74</v>
      </c>
      <c r="B24" s="33">
        <v>-11044.8</v>
      </c>
      <c r="C24" s="33">
        <v>-10861.62</v>
      </c>
      <c r="D24" s="33">
        <v>-38341.12</v>
      </c>
      <c r="E24" s="33">
        <v>-29156.34</v>
      </c>
      <c r="F24" s="33">
        <v>-32279.22</v>
      </c>
      <c r="G24" s="33">
        <v>-15732.65</v>
      </c>
      <c r="H24" s="33">
        <v>-9792.55</v>
      </c>
      <c r="I24" s="33">
        <v>-13029.3</v>
      </c>
      <c r="J24" s="33">
        <v>-13424.64</v>
      </c>
      <c r="K24" s="33">
        <v>-19423.86</v>
      </c>
      <c r="L24" s="33">
        <f t="shared" si="4"/>
        <v>-193086.09999999998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-58142.64</v>
      </c>
      <c r="C27" s="33">
        <f t="shared" si="6"/>
        <v>-23584</v>
      </c>
      <c r="D27" s="33">
        <f t="shared" si="6"/>
        <v>-67258.4</v>
      </c>
      <c r="E27" s="33">
        <f t="shared" si="6"/>
        <v>-64861.100000000006</v>
      </c>
      <c r="F27" s="33">
        <f t="shared" si="6"/>
        <v>-55607.2</v>
      </c>
      <c r="G27" s="33">
        <f t="shared" si="6"/>
        <v>-33171.6</v>
      </c>
      <c r="H27" s="33">
        <f t="shared" si="6"/>
        <v>-29545.7</v>
      </c>
      <c r="I27" s="33">
        <f t="shared" si="6"/>
        <v>-28581.79</v>
      </c>
      <c r="J27" s="33">
        <f t="shared" si="6"/>
        <v>-18044.4</v>
      </c>
      <c r="K27" s="33">
        <f t="shared" si="6"/>
        <v>-41698.8</v>
      </c>
      <c r="L27" s="33">
        <f aca="true" t="shared" si="7" ref="L27:L33">SUM(B27:K27)</f>
        <v>-420495.62999999995</v>
      </c>
      <c r="M27"/>
    </row>
    <row r="28" spans="1:13" ht="18.75" customHeight="1">
      <c r="A28" s="27" t="s">
        <v>30</v>
      </c>
      <c r="B28" s="33">
        <f>B29+B30+B31+B32</f>
        <v>-19170.8</v>
      </c>
      <c r="C28" s="33">
        <f aca="true" t="shared" si="8" ref="C28:K28">C29+C30+C31+C32</f>
        <v>-23584</v>
      </c>
      <c r="D28" s="33">
        <f t="shared" si="8"/>
        <v>-67258.4</v>
      </c>
      <c r="E28" s="33">
        <f t="shared" si="8"/>
        <v>-55972.4</v>
      </c>
      <c r="F28" s="33">
        <f t="shared" si="8"/>
        <v>-55607.2</v>
      </c>
      <c r="G28" s="33">
        <f t="shared" si="8"/>
        <v>-33171.6</v>
      </c>
      <c r="H28" s="33">
        <f t="shared" si="8"/>
        <v>-14269.2</v>
      </c>
      <c r="I28" s="33">
        <f t="shared" si="8"/>
        <v>-28581.79</v>
      </c>
      <c r="J28" s="33">
        <f t="shared" si="8"/>
        <v>-18044.4</v>
      </c>
      <c r="K28" s="33">
        <f t="shared" si="8"/>
        <v>-41698.8</v>
      </c>
      <c r="L28" s="33">
        <f t="shared" si="7"/>
        <v>-357358.58999999997</v>
      </c>
      <c r="M28"/>
    </row>
    <row r="29" spans="1:13" s="36" customFormat="1" ht="18.75" customHeight="1">
      <c r="A29" s="34" t="s">
        <v>58</v>
      </c>
      <c r="B29" s="33">
        <f>-ROUND((B9)*$E$3,2)</f>
        <v>-19170.8</v>
      </c>
      <c r="C29" s="33">
        <f aca="true" t="shared" si="9" ref="C29:K29">-ROUND((C9)*$E$3,2)</f>
        <v>-23584</v>
      </c>
      <c r="D29" s="33">
        <f t="shared" si="9"/>
        <v>-67258.4</v>
      </c>
      <c r="E29" s="33">
        <f t="shared" si="9"/>
        <v>-55972.4</v>
      </c>
      <c r="F29" s="33">
        <f t="shared" si="9"/>
        <v>-55607.2</v>
      </c>
      <c r="G29" s="33">
        <f t="shared" si="9"/>
        <v>-33171.6</v>
      </c>
      <c r="H29" s="33">
        <f t="shared" si="9"/>
        <v>-14269.2</v>
      </c>
      <c r="I29" s="33">
        <f t="shared" si="9"/>
        <v>-20020</v>
      </c>
      <c r="J29" s="33">
        <f t="shared" si="9"/>
        <v>-18044.4</v>
      </c>
      <c r="K29" s="33">
        <f t="shared" si="9"/>
        <v>-41698.8</v>
      </c>
      <c r="L29" s="33">
        <f t="shared" si="7"/>
        <v>-348796.8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-8561.79</v>
      </c>
      <c r="J32" s="17">
        <v>0</v>
      </c>
      <c r="K32" s="17">
        <v>0</v>
      </c>
      <c r="L32" s="33">
        <f t="shared" si="7"/>
        <v>-8561.79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394713.68</v>
      </c>
      <c r="C48" s="41">
        <f aca="true" t="shared" si="12" ref="C48:K48">IF(C17+C27+C40+C49&lt;0,0,C17+C27+C49)</f>
        <v>341339.94000000006</v>
      </c>
      <c r="D48" s="41">
        <f t="shared" si="12"/>
        <v>1131492.55</v>
      </c>
      <c r="E48" s="41">
        <f t="shared" si="12"/>
        <v>901470.5200000003</v>
      </c>
      <c r="F48" s="41">
        <f t="shared" si="12"/>
        <v>992014.3400000001</v>
      </c>
      <c r="G48" s="41">
        <f t="shared" si="12"/>
        <v>549692.89</v>
      </c>
      <c r="H48" s="41">
        <f t="shared" si="12"/>
        <v>292308.81999999995</v>
      </c>
      <c r="I48" s="41">
        <f t="shared" si="12"/>
        <v>417761.12</v>
      </c>
      <c r="J48" s="41">
        <f t="shared" si="12"/>
        <v>441856.43</v>
      </c>
      <c r="K48" s="41">
        <f t="shared" si="12"/>
        <v>580940.8999999999</v>
      </c>
      <c r="L48" s="42">
        <f>SUM(B48:K48)</f>
        <v>6043591.1899999995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394713.68</v>
      </c>
      <c r="C54" s="41">
        <f aca="true" t="shared" si="14" ref="C54:J54">SUM(C55:C66)</f>
        <v>341339.94</v>
      </c>
      <c r="D54" s="41">
        <f t="shared" si="14"/>
        <v>1131492.55</v>
      </c>
      <c r="E54" s="41">
        <f t="shared" si="14"/>
        <v>901470.51</v>
      </c>
      <c r="F54" s="41">
        <f t="shared" si="14"/>
        <v>992014.35</v>
      </c>
      <c r="G54" s="41">
        <f t="shared" si="14"/>
        <v>549692.89</v>
      </c>
      <c r="H54" s="41">
        <f t="shared" si="14"/>
        <v>292308.82</v>
      </c>
      <c r="I54" s="41">
        <f>SUM(I55:I69)</f>
        <v>417761.12</v>
      </c>
      <c r="J54" s="41">
        <f t="shared" si="14"/>
        <v>441856.43</v>
      </c>
      <c r="K54" s="41">
        <f>SUM(K55:K68)</f>
        <v>580940.91</v>
      </c>
      <c r="L54" s="46">
        <f>SUM(B54:K54)</f>
        <v>6043591.2</v>
      </c>
      <c r="M54" s="40"/>
    </row>
    <row r="55" spans="1:13" ht="18.75" customHeight="1">
      <c r="A55" s="47" t="s">
        <v>51</v>
      </c>
      <c r="B55" s="48">
        <v>394713.68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394713.68</v>
      </c>
      <c r="M55" s="40"/>
    </row>
    <row r="56" spans="1:12" ht="18.75" customHeight="1">
      <c r="A56" s="47" t="s">
        <v>61</v>
      </c>
      <c r="B56" s="17">
        <v>0</v>
      </c>
      <c r="C56" s="48">
        <v>298058.04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298058.04</v>
      </c>
    </row>
    <row r="57" spans="1:12" ht="18.75" customHeight="1">
      <c r="A57" s="47" t="s">
        <v>62</v>
      </c>
      <c r="B57" s="17">
        <v>0</v>
      </c>
      <c r="C57" s="48">
        <v>43281.9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43281.9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1131492.55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1131492.55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901470.51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901470.51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992014.35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992014.35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549692.89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549692.89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292308.82</v>
      </c>
      <c r="I62" s="17">
        <v>0</v>
      </c>
      <c r="J62" s="17">
        <v>0</v>
      </c>
      <c r="K62" s="17">
        <v>0</v>
      </c>
      <c r="L62" s="46">
        <f t="shared" si="15"/>
        <v>292308.82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441856.43</v>
      </c>
      <c r="K64" s="17">
        <v>0</v>
      </c>
      <c r="L64" s="46">
        <f t="shared" si="15"/>
        <v>441856.43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323525.99</v>
      </c>
      <c r="L65" s="46">
        <f t="shared" si="15"/>
        <v>323525.99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257414.92</v>
      </c>
      <c r="L66" s="46">
        <f t="shared" si="15"/>
        <v>257414.92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2">
        <v>417761.12</v>
      </c>
      <c r="J69" s="53">
        <v>0</v>
      </c>
      <c r="K69" s="53">
        <v>0</v>
      </c>
      <c r="L69" s="51">
        <f>SUM(B69:K69)</f>
        <v>417761.12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3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2020-10-23T18:02:55Z</dcterms:modified>
  <cp:category/>
  <cp:version/>
  <cp:contentType/>
  <cp:contentStatus/>
</cp:coreProperties>
</file>