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<sst xmlns="http://schemas.openxmlformats.org/spreadsheetml/2006/main" count="79" uniqueCount="78">
  <si>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</si>
  <si>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</si>
  <si>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</si>
  <si>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</si>
  <si>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</si>
  <si>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</si>
  <si>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</si>
  <si>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</si>
  <si>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</si>
  <si>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</si>
  <si>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</si>
  <si>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</si>
  <si>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</si>
  <si>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</si>
  <si>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</si>
  <si>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</si>
  <si>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</si>
  <si>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</si>
  <si>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</si>
  <si>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</si>
  <si>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</si>
  <si>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</si>
  <si>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</si>
  <si>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</si>
  <si>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</si>
  <si>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</si>
  <si>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</si>
  <si>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</si>
  <si>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</si>
  <si>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</si>
  <si>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</si>
  <si>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</si>
  <si>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</si>
  <si>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</si>
  <si>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</si>
  <si>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</si>
  <si>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</si>
  <si>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</si>
  <si>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</si>
  <si>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</si>
  <si>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</si>
  <si>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</si>
  <si>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</si>
  <si>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</si>
  <si>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</si>
  <si>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</si>
  <si>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</si>
  <si>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</si>
  <si>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</si>
  <si>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</si>
  <si>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</si>
  <si>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</si>
  <si>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</si>
  <si>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</si>
  <si>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</si>
  <si>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</si>
  <si>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</si>
  <si>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</si>
  <si>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</si>
  <si>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</si>
  <si>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</si>
  <si>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</si>
  <si>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</si>
  <si>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</si>
  <si>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</si>
  <si>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</si>
  <si>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</si>
  <si>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</si>
  <si>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</si>
  <si>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</si>
  <si>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</si>
  <si>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</si>
  <si>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</si>
  <si>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</si>
  <si>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</si>
  <si>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</si>
  <si>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18/10/20 - VENCIMENTO 23/10/20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</si>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</sst>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15718</v>
      </c>
      <c r="C7" s="10">
        <f>C8+C11</f>
        <v>22278</v>
      </c>
      <c r="D7" s="10">
        <f aca="true" t="shared" si="0" ref="D7:K7">D8+D11</f>
        <v>64038</v>
      </c>
      <c r="E7" s="10">
        <f t="shared" si="0"/>
        <v>66053</v>
      </c>
      <c r="F7" s="10">
        <f t="shared" si="0"/>
        <v>68698</v>
      </c>
      <c r="G7" s="10">
        <f t="shared" si="0"/>
        <v>26520</v>
      </c>
      <c r="H7" s="10">
        <f t="shared" si="0"/>
        <v>13815</v>
      </c>
      <c r="I7" s="10">
        <f t="shared" si="0"/>
        <v>28669</v>
      </c>
      <c r="J7" s="10">
        <f t="shared" si="0"/>
        <v>15298</v>
      </c>
      <c r="K7" s="10">
        <f t="shared" si="0"/>
        <v>51081</v>
      </c>
      <c r="L7" s="10">
        <f>SUM(B7:K7)</f>
        <v>372168</v>
      </c>
      <c r="M7" s="11"/>
    </row>
    <row r="8" spans="1:13" ht="17.25" customHeight="1">
      <c r="A8" s="12" t="s">
        <v>18</v>
      </c>
      <c r="B8" s="13">
        <f>B9+B10</f>
        <v>1605</v>
      </c>
      <c r="C8" s="13">
        <f aca="true" t="shared" si="1" ref="C8:K8">C9+C10</f>
        <v>2049</v>
      </c>
      <c r="D8" s="13">
        <f t="shared" si="1"/>
        <v>6494</v>
      </c>
      <c r="E8" s="13">
        <f t="shared" si="1"/>
        <v>6116</v>
      </c>
      <c r="F8" s="13">
        <f t="shared" si="1"/>
        <v>6519</v>
      </c>
      <c r="G8" s="13">
        <f t="shared" si="1"/>
        <v>2443</v>
      </c>
      <c r="H8" s="13">
        <f t="shared" si="1"/>
        <v>1011</v>
      </c>
      <c r="I8" s="13">
        <f t="shared" si="1"/>
        <v>1795</v>
      </c>
      <c r="J8" s="13">
        <f t="shared" si="1"/>
        <v>883</v>
      </c>
      <c r="K8" s="13">
        <f t="shared" si="1"/>
        <v>3582</v>
      </c>
      <c r="L8" s="13">
        <f>SUM(B8:K8)</f>
        <v>32497</v>
      </c>
      <c r="M8"/>
    </row>
    <row r="9" spans="1:13" ht="17.25" customHeight="1">
      <c r="A9" s="14" t="s">
        <v>19</v>
      </c>
      <c r="B9" s="15">
        <v>1603</v>
      </c>
      <c r="C9" s="15">
        <v>2049</v>
      </c>
      <c r="D9" s="15">
        <v>6494</v>
      </c>
      <c r="E9" s="15">
        <v>6116</v>
      </c>
      <c r="F9" s="15">
        <v>6519</v>
      </c>
      <c r="G9" s="15">
        <v>2443</v>
      </c>
      <c r="H9" s="15">
        <v>1010</v>
      </c>
      <c r="I9" s="15">
        <v>1795</v>
      </c>
      <c r="J9" s="15">
        <v>883</v>
      </c>
      <c r="K9" s="15">
        <v>3582</v>
      </c>
      <c r="L9" s="13">
        <f>SUM(B9:K9)</f>
        <v>32494</v>
      </c>
      <c r="M9"/>
    </row>
    <row r="10" spans="1:13" ht="17.25" customHeight="1">
      <c r="A10" s="14" t="s">
        <v>20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</v>
      </c>
      <c r="I10" s="15">
        <v>0</v>
      </c>
      <c r="J10" s="15">
        <v>0</v>
      </c>
      <c r="K10" s="15">
        <v>0</v>
      </c>
      <c r="L10" s="13">
        <f>SUM(B10:K10)</f>
        <v>3</v>
      </c>
      <c r="M10"/>
    </row>
    <row r="11" spans="1:13" ht="17.25" customHeight="1">
      <c r="A11" s="12" t="s">
        <v>21</v>
      </c>
      <c r="B11" s="15">
        <v>14113</v>
      </c>
      <c r="C11" s="15">
        <v>20229</v>
      </c>
      <c r="D11" s="15">
        <v>57544</v>
      </c>
      <c r="E11" s="15">
        <v>59937</v>
      </c>
      <c r="F11" s="15">
        <v>62179</v>
      </c>
      <c r="G11" s="15">
        <v>24077</v>
      </c>
      <c r="H11" s="15">
        <v>12804</v>
      </c>
      <c r="I11" s="15">
        <v>26874</v>
      </c>
      <c r="J11" s="15">
        <v>14415</v>
      </c>
      <c r="K11" s="15">
        <v>47499</v>
      </c>
      <c r="L11" s="13">
        <f>SUM(B11:K11)</f>
        <v>339671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1.379754328386575</v>
      </c>
      <c r="C15" s="22">
        <v>1.547650490027882</v>
      </c>
      <c r="D15" s="22">
        <v>1.547410639007379</v>
      </c>
      <c r="E15" s="22">
        <v>1.344667050551351</v>
      </c>
      <c r="F15" s="22">
        <v>1.54328354377933</v>
      </c>
      <c r="G15" s="22">
        <v>1.527286964460141</v>
      </c>
      <c r="H15" s="22">
        <v>1.659753763451886</v>
      </c>
      <c r="I15" s="22">
        <v>1.386115346183732</v>
      </c>
      <c r="J15" s="22">
        <v>1.882840505319579</v>
      </c>
      <c r="K15" s="22">
        <v>1.32634264597269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115198.65</v>
      </c>
      <c r="C17" s="25">
        <f aca="true" t="shared" si="2" ref="C17:K17">C18+C19+C20+C21+C22+C23+C24</f>
        <v>99598.07</v>
      </c>
      <c r="D17" s="25">
        <f t="shared" si="2"/>
        <v>344370.88</v>
      </c>
      <c r="E17" s="25">
        <f t="shared" si="2"/>
        <v>313789.05999999994</v>
      </c>
      <c r="F17" s="25">
        <f t="shared" si="2"/>
        <v>333405.61</v>
      </c>
      <c r="G17" s="25">
        <f t="shared" si="2"/>
        <v>139744.33</v>
      </c>
      <c r="H17" s="25">
        <f t="shared" si="2"/>
        <v>88301.09999999999</v>
      </c>
      <c r="I17" s="25">
        <f t="shared" si="2"/>
        <v>125110.79999999999</v>
      </c>
      <c r="J17" s="25">
        <f t="shared" si="2"/>
        <v>97650.32</v>
      </c>
      <c r="K17" s="25">
        <f t="shared" si="2"/>
        <v>187469.94999999998</v>
      </c>
      <c r="L17" s="25">
        <f>L18+L19+L20+L21+L22+L23+L24</f>
        <v>1844638.77</v>
      </c>
      <c r="M17"/>
    </row>
    <row r="18" spans="1:13" ht="17.25" customHeight="1">
      <c r="A18" s="26" t="s">
        <v>24</v>
      </c>
      <c r="B18" s="33">
        <f aca="true" t="shared" si="3" ref="B18:K18">ROUND(B13*B7,2)</f>
        <v>90477.52</v>
      </c>
      <c r="C18" s="33">
        <f t="shared" si="3"/>
        <v>69097.44</v>
      </c>
      <c r="D18" s="33">
        <f t="shared" si="3"/>
        <v>236543.56</v>
      </c>
      <c r="E18" s="33">
        <f t="shared" si="3"/>
        <v>246747.59</v>
      </c>
      <c r="F18" s="33">
        <f t="shared" si="3"/>
        <v>227170.55</v>
      </c>
      <c r="G18" s="33">
        <f t="shared" si="3"/>
        <v>96365.72</v>
      </c>
      <c r="H18" s="33">
        <f t="shared" si="3"/>
        <v>55309.73</v>
      </c>
      <c r="I18" s="33">
        <f t="shared" si="3"/>
        <v>95333.03</v>
      </c>
      <c r="J18" s="33">
        <f t="shared" si="3"/>
        <v>54772.96</v>
      </c>
      <c r="K18" s="33">
        <f t="shared" si="3"/>
        <v>149325.09</v>
      </c>
      <c r="L18" s="33">
        <f aca="true" t="shared" si="4" ref="L18:L24">SUM(B18:K18)</f>
        <v>1321143.19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34359.23</v>
      </c>
      <c r="C19" s="33">
        <f t="shared" si="5"/>
        <v>37841.25</v>
      </c>
      <c r="D19" s="33">
        <f t="shared" si="5"/>
        <v>129486.46</v>
      </c>
      <c r="E19" s="33">
        <f t="shared" si="5"/>
        <v>85045.76</v>
      </c>
      <c r="F19" s="33">
        <f t="shared" si="5"/>
        <v>123418.02</v>
      </c>
      <c r="G19" s="33">
        <f t="shared" si="5"/>
        <v>50812.39</v>
      </c>
      <c r="H19" s="33">
        <f t="shared" si="5"/>
        <v>36490.8</v>
      </c>
      <c r="I19" s="33">
        <f t="shared" si="5"/>
        <v>36809.55</v>
      </c>
      <c r="J19" s="33">
        <f t="shared" si="5"/>
        <v>48355.79</v>
      </c>
      <c r="K19" s="33">
        <f t="shared" si="5"/>
        <v>48731.14</v>
      </c>
      <c r="L19" s="33">
        <f t="shared" si="4"/>
        <v>631350.3900000001</v>
      </c>
      <c r="M19"/>
    </row>
    <row r="20" spans="1:13" ht="17.25" customHeight="1">
      <c r="A20" s="27" t="s">
        <v>26</v>
      </c>
      <c r="B20" s="33">
        <v>296.83</v>
      </c>
      <c r="C20" s="33">
        <v>3519.46</v>
      </c>
      <c r="D20" s="33">
        <v>14034.26</v>
      </c>
      <c r="E20" s="33">
        <v>11152.05</v>
      </c>
      <c r="F20" s="33">
        <v>13763.18</v>
      </c>
      <c r="G20" s="33">
        <v>8287.72</v>
      </c>
      <c r="H20" s="33">
        <v>4969.26</v>
      </c>
      <c r="I20" s="33">
        <v>4664.36</v>
      </c>
      <c r="J20" s="33">
        <v>5300.41</v>
      </c>
      <c r="K20" s="33">
        <v>7505.38</v>
      </c>
      <c r="L20" s="33">
        <f t="shared" si="4"/>
        <v>73492.91</v>
      </c>
      <c r="M20"/>
    </row>
    <row r="21" spans="1:13" ht="17.25" customHeight="1">
      <c r="A21" s="27" t="s">
        <v>27</v>
      </c>
      <c r="B21" s="33">
        <v>1323.86</v>
      </c>
      <c r="C21" s="29">
        <v>0</v>
      </c>
      <c r="D21" s="29">
        <v>2647.72</v>
      </c>
      <c r="E21" s="29">
        <v>0</v>
      </c>
      <c r="F21" s="33">
        <v>1323.86</v>
      </c>
      <c r="G21" s="29">
        <v>0</v>
      </c>
      <c r="H21" s="33">
        <v>1323.86</v>
      </c>
      <c r="I21" s="29">
        <v>1323.86</v>
      </c>
      <c r="J21" s="29">
        <v>2647.72</v>
      </c>
      <c r="K21" s="29">
        <v>1323.86</v>
      </c>
      <c r="L21" s="33">
        <f t="shared" si="4"/>
        <v>11914.74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0</v>
      </c>
      <c r="M23"/>
    </row>
    <row r="24" spans="1:13" ht="17.25" customHeight="1">
      <c r="A24" s="27" t="s">
        <v>74</v>
      </c>
      <c r="B24" s="33">
        <v>-11258.79</v>
      </c>
      <c r="C24" s="33">
        <v>-10860.08</v>
      </c>
      <c r="D24" s="33">
        <v>-38341.12</v>
      </c>
      <c r="E24" s="33">
        <v>-29156.34</v>
      </c>
      <c r="F24" s="33">
        <v>-32270</v>
      </c>
      <c r="G24" s="33">
        <v>-15721.5</v>
      </c>
      <c r="H24" s="33">
        <v>-9792.55</v>
      </c>
      <c r="I24" s="33">
        <v>-13020</v>
      </c>
      <c r="J24" s="33">
        <v>-13426.56</v>
      </c>
      <c r="K24" s="33">
        <v>-19415.52</v>
      </c>
      <c r="L24" s="33">
        <f t="shared" si="4"/>
        <v>-193262.46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-46025.03999999999</v>
      </c>
      <c r="C27" s="33">
        <f t="shared" si="6"/>
        <v>-9015.6</v>
      </c>
      <c r="D27" s="33">
        <f t="shared" si="6"/>
        <v>-28573.6</v>
      </c>
      <c r="E27" s="33">
        <f t="shared" si="6"/>
        <v>-35799.100000000006</v>
      </c>
      <c r="F27" s="33">
        <f t="shared" si="6"/>
        <v>-28683.6</v>
      </c>
      <c r="G27" s="33">
        <f t="shared" si="6"/>
        <v>-10749.2</v>
      </c>
      <c r="H27" s="33">
        <f t="shared" si="6"/>
        <v>-19720.5</v>
      </c>
      <c r="I27" s="33">
        <f t="shared" si="6"/>
        <v>-7898</v>
      </c>
      <c r="J27" s="33">
        <f t="shared" si="6"/>
        <v>-3885.2</v>
      </c>
      <c r="K27" s="33">
        <f t="shared" si="6"/>
        <v>-15760.8</v>
      </c>
      <c r="L27" s="33">
        <f aca="true" t="shared" si="7" ref="L27:L33">SUM(B27:K27)</f>
        <v>-206110.64</v>
      </c>
      <c r="M27"/>
    </row>
    <row r="28" spans="1:13" ht="18.75" customHeight="1">
      <c r="A28" s="27" t="s">
        <v>30</v>
      </c>
      <c r="B28" s="33">
        <f>B29+B30+B31+B32</f>
        <v>-7053.2</v>
      </c>
      <c r="C28" s="33">
        <f aca="true" t="shared" si="8" ref="C28:K28">C29+C30+C31+C32</f>
        <v>-9015.6</v>
      </c>
      <c r="D28" s="33">
        <f t="shared" si="8"/>
        <v>-28573.6</v>
      </c>
      <c r="E28" s="33">
        <f t="shared" si="8"/>
        <v>-26910.4</v>
      </c>
      <c r="F28" s="33">
        <f t="shared" si="8"/>
        <v>-28683.6</v>
      </c>
      <c r="G28" s="33">
        <f t="shared" si="8"/>
        <v>-10749.2</v>
      </c>
      <c r="H28" s="33">
        <f t="shared" si="8"/>
        <v>-4444</v>
      </c>
      <c r="I28" s="33">
        <f t="shared" si="8"/>
        <v>-7898</v>
      </c>
      <c r="J28" s="33">
        <f t="shared" si="8"/>
        <v>-3885.2</v>
      </c>
      <c r="K28" s="33">
        <f t="shared" si="8"/>
        <v>-15760.8</v>
      </c>
      <c r="L28" s="33">
        <f t="shared" si="7"/>
        <v>-142973.59999999998</v>
      </c>
      <c r="M28"/>
    </row>
    <row r="29" spans="1:13" s="36" customFormat="1" ht="18.75" customHeight="1">
      <c r="A29" s="34" t="s">
        <v>58</v>
      </c>
      <c r="B29" s="33">
        <f>-ROUND((B9)*$E$3,2)</f>
        <v>-7053.2</v>
      </c>
      <c r="C29" s="33">
        <f aca="true" t="shared" si="9" ref="C29:K29">-ROUND((C9)*$E$3,2)</f>
        <v>-9015.6</v>
      </c>
      <c r="D29" s="33">
        <f t="shared" si="9"/>
        <v>-28573.6</v>
      </c>
      <c r="E29" s="33">
        <f t="shared" si="9"/>
        <v>-26910.4</v>
      </c>
      <c r="F29" s="33">
        <f t="shared" si="9"/>
        <v>-28683.6</v>
      </c>
      <c r="G29" s="33">
        <f t="shared" si="9"/>
        <v>-10749.2</v>
      </c>
      <c r="H29" s="33">
        <f t="shared" si="9"/>
        <v>-4444</v>
      </c>
      <c r="I29" s="33">
        <f t="shared" si="9"/>
        <v>-7898</v>
      </c>
      <c r="J29" s="33">
        <f t="shared" si="9"/>
        <v>-3885.2</v>
      </c>
      <c r="K29" s="33">
        <f t="shared" si="9"/>
        <v>-15760.8</v>
      </c>
      <c r="L29" s="33">
        <f t="shared" si="7"/>
        <v>-142973.59999999998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0</v>
      </c>
      <c r="J31" s="17">
        <v>0</v>
      </c>
      <c r="K31" s="17">
        <v>0</v>
      </c>
      <c r="L31" s="33">
        <f t="shared" si="7"/>
        <v>0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0</v>
      </c>
      <c r="J32" s="17">
        <v>0</v>
      </c>
      <c r="K32" s="17">
        <v>0</v>
      </c>
      <c r="L32" s="33">
        <f t="shared" si="7"/>
        <v>0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-38971.84</v>
      </c>
      <c r="C33" s="38">
        <f t="shared" si="10"/>
        <v>0</v>
      </c>
      <c r="D33" s="38">
        <f t="shared" si="10"/>
        <v>0</v>
      </c>
      <c r="E33" s="38">
        <f t="shared" si="10"/>
        <v>-8888.7</v>
      </c>
      <c r="F33" s="38">
        <f t="shared" si="10"/>
        <v>0</v>
      </c>
      <c r="G33" s="38">
        <f t="shared" si="10"/>
        <v>0</v>
      </c>
      <c r="H33" s="38">
        <f t="shared" si="10"/>
        <v>-15276.5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-63137.03999999999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-38971.84</v>
      </c>
      <c r="C35" s="17">
        <v>0</v>
      </c>
      <c r="D35" s="17">
        <v>0</v>
      </c>
      <c r="E35" s="33">
        <v>-8888.7</v>
      </c>
      <c r="F35" s="28">
        <v>0</v>
      </c>
      <c r="G35" s="28">
        <v>0</v>
      </c>
      <c r="H35" s="33">
        <v>-15276.5</v>
      </c>
      <c r="I35" s="17">
        <v>0</v>
      </c>
      <c r="J35" s="28">
        <v>0</v>
      </c>
      <c r="K35" s="17">
        <v>0</v>
      </c>
      <c r="L35" s="33">
        <f>SUM(B35:K35)</f>
        <v>-63137.03999999999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69173.61</v>
      </c>
      <c r="C48" s="41">
        <f aca="true" t="shared" si="12" ref="C48:K48">IF(C17+C27+C40+C49&lt;0,0,C17+C27+C49)</f>
        <v>90582.47</v>
      </c>
      <c r="D48" s="41">
        <f t="shared" si="12"/>
        <v>315797.28</v>
      </c>
      <c r="E48" s="41">
        <f t="shared" si="12"/>
        <v>277989.95999999996</v>
      </c>
      <c r="F48" s="41">
        <f t="shared" si="12"/>
        <v>304722.01</v>
      </c>
      <c r="G48" s="41">
        <f t="shared" si="12"/>
        <v>128995.12999999999</v>
      </c>
      <c r="H48" s="41">
        <f t="shared" si="12"/>
        <v>68580.59999999999</v>
      </c>
      <c r="I48" s="41">
        <f t="shared" si="12"/>
        <v>117212.79999999999</v>
      </c>
      <c r="J48" s="41">
        <f t="shared" si="12"/>
        <v>93765.12000000001</v>
      </c>
      <c r="K48" s="41">
        <f t="shared" si="12"/>
        <v>171709.15</v>
      </c>
      <c r="L48" s="42">
        <f>SUM(B48:K48)</f>
        <v>1638528.1300000001</v>
      </c>
      <c r="M48" s="55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69173.61</v>
      </c>
      <c r="C54" s="41">
        <f aca="true" t="shared" si="14" ref="C54:J54">SUM(C55:C66)</f>
        <v>90582.47</v>
      </c>
      <c r="D54" s="41">
        <f t="shared" si="14"/>
        <v>315797.29</v>
      </c>
      <c r="E54" s="41">
        <f t="shared" si="14"/>
        <v>277989.95</v>
      </c>
      <c r="F54" s="41">
        <f t="shared" si="14"/>
        <v>304722.01</v>
      </c>
      <c r="G54" s="41">
        <f t="shared" si="14"/>
        <v>128995.13</v>
      </c>
      <c r="H54" s="41">
        <f t="shared" si="14"/>
        <v>68580.61</v>
      </c>
      <c r="I54" s="41">
        <f>SUM(I55:I69)</f>
        <v>117212.79999999999</v>
      </c>
      <c r="J54" s="41">
        <f t="shared" si="14"/>
        <v>93765.12000000001</v>
      </c>
      <c r="K54" s="41">
        <f>SUM(K55:K68)</f>
        <v>171709.15000000002</v>
      </c>
      <c r="L54" s="46">
        <f>SUM(B54:K54)</f>
        <v>1638528.1400000001</v>
      </c>
      <c r="M54" s="40"/>
    </row>
    <row r="55" spans="1:13" ht="18.75" customHeight="1">
      <c r="A55" s="47" t="s">
        <v>51</v>
      </c>
      <c r="B55" s="48">
        <v>69173.61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69173.61</v>
      </c>
      <c r="M55" s="40"/>
    </row>
    <row r="56" spans="1:12" ht="18.75" customHeight="1">
      <c r="A56" s="47" t="s">
        <v>61</v>
      </c>
      <c r="B56" s="17">
        <v>0</v>
      </c>
      <c r="C56" s="48">
        <v>78951.68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78951.68</v>
      </c>
    </row>
    <row r="57" spans="1:12" ht="18.75" customHeight="1">
      <c r="A57" s="47" t="s">
        <v>62</v>
      </c>
      <c r="B57" s="17">
        <v>0</v>
      </c>
      <c r="C57" s="48">
        <v>11630.79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11630.79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315797.29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315797.29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277989.95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277989.95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304722.01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304722.01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128995.13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128995.13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68580.61</v>
      </c>
      <c r="I62" s="17">
        <v>0</v>
      </c>
      <c r="J62" s="17">
        <v>0</v>
      </c>
      <c r="K62" s="17">
        <v>0</v>
      </c>
      <c r="L62" s="46">
        <f t="shared" si="15"/>
        <v>68580.61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93765.12000000001</v>
      </c>
      <c r="K64" s="17">
        <v>0</v>
      </c>
      <c r="L64" s="46">
        <f t="shared" si="15"/>
        <v>93765.12000000001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72718.83</v>
      </c>
      <c r="L65" s="46">
        <f t="shared" si="15"/>
        <v>72718.83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98990.32</v>
      </c>
      <c r="L66" s="46">
        <f t="shared" si="15"/>
        <v>98990.32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62">
        <v>117212.79999999999</v>
      </c>
      <c r="J69" s="53">
        <v>0</v>
      </c>
      <c r="K69" s="53">
        <v>0</v>
      </c>
      <c r="L69" s="51">
        <f>SUM(B69:K69)</f>
        <v>117212.79999999999</v>
      </c>
    </row>
    <row r="70" spans="1:12" ht="18" customHeight="1">
      <c r="A70" s="52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63"/>
      <c r="I71"/>
      <c r="K71"/>
    </row>
    <row r="72" spans="1:11" ht="14.25">
      <c r="A72" s="54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2020-10-23T13:43:04Z</dcterms:modified>
  <cp:category/>
  <cp:version/>
  <cp:contentType/>
  <cp:contentStatus/>
</cp:coreProperties>
</file>