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<sst xmlns="http://schemas.openxmlformats.org/spreadsheetml/2006/main" count="79" uniqueCount="78">
  <si>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</si>
  <si>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</si>
  <si>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</si>
  <si>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</si>
  <si>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</si>
  <si>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</si>
  <si>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</si>
  <si>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</si>
  <si>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</si>
  <si>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</si>
  <si>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</si>
  <si>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</si>
  <si>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</si>
  <si>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</si>
  <si>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</si>
  <si>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</si>
  <si>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</si>
  <si>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</si>
  <si>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</si>
  <si>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</si>
  <si>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</si>
  <si>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</si>
  <si>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</si>
  <si>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</si>
  <si>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</si>
  <si>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</si>
  <si>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</si>
  <si>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</si>
  <si>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</si>
  <si>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</si>
  <si>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</si>
  <si>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</si>
  <si>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</si>
  <si>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</si>
  <si>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</si>
  <si>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</si>
  <si>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</si>
  <si>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</si>
  <si>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</si>
  <si>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</si>
  <si>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</si>
  <si>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</si>
  <si>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</si>
  <si>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</si>
  <si>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</si>
  <si>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</si>
  <si>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</si>
  <si>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</si>
  <si>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</si>
  <si>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</si>
  <si>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</si>
  <si>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</si>
  <si>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</si>
  <si>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</si>
  <si>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</si>
  <si>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</si>
  <si>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</si>
  <si>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</si>
  <si>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</si>
  <si>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</si>
  <si>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</si>
  <si>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</si>
  <si>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</si>
  <si>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</si>
  <si>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</si>
  <si>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</si>
  <si>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</si>
  <si>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</si>
  <si>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</si>
  <si>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</si>
  <si>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</si>
  <si>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</si>
  <si>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</si>
  <si>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</si>
  <si>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</si>
  <si>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</si>
  <si>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17/10/20 - VENCIMENTO 23/10/20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</si>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</sst>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35613</v>
      </c>
      <c r="C7" s="10">
        <f>C8+C11</f>
        <v>46689</v>
      </c>
      <c r="D7" s="10">
        <f aca="true" t="shared" si="0" ref="D7:K7">D8+D11</f>
        <v>136933</v>
      </c>
      <c r="E7" s="10">
        <f t="shared" si="0"/>
        <v>134263</v>
      </c>
      <c r="F7" s="10">
        <f t="shared" si="0"/>
        <v>132050</v>
      </c>
      <c r="G7" s="10">
        <f t="shared" si="0"/>
        <v>57208</v>
      </c>
      <c r="H7" s="10">
        <f t="shared" si="0"/>
        <v>25760</v>
      </c>
      <c r="I7" s="10">
        <f t="shared" si="0"/>
        <v>53180</v>
      </c>
      <c r="J7" s="10">
        <f t="shared" si="0"/>
        <v>32345</v>
      </c>
      <c r="K7" s="10">
        <f t="shared" si="0"/>
        <v>94768</v>
      </c>
      <c r="L7" s="10">
        <f>SUM(B7:K7)</f>
        <v>748809</v>
      </c>
      <c r="M7" s="11"/>
    </row>
    <row r="8" spans="1:13" ht="17.25" customHeight="1">
      <c r="A8" s="12" t="s">
        <v>18</v>
      </c>
      <c r="B8" s="13">
        <f>B9+B10</f>
        <v>3343</v>
      </c>
      <c r="C8" s="13">
        <f aca="true" t="shared" si="1" ref="C8:K8">C9+C10</f>
        <v>3913</v>
      </c>
      <c r="D8" s="13">
        <f t="shared" si="1"/>
        <v>12009</v>
      </c>
      <c r="E8" s="13">
        <f t="shared" si="1"/>
        <v>11201</v>
      </c>
      <c r="F8" s="13">
        <f t="shared" si="1"/>
        <v>9724</v>
      </c>
      <c r="G8" s="13">
        <f t="shared" si="1"/>
        <v>5008</v>
      </c>
      <c r="H8" s="13">
        <f t="shared" si="1"/>
        <v>1935</v>
      </c>
      <c r="I8" s="13">
        <f t="shared" si="1"/>
        <v>2951</v>
      </c>
      <c r="J8" s="13">
        <f t="shared" si="1"/>
        <v>2132</v>
      </c>
      <c r="K8" s="13">
        <f t="shared" si="1"/>
        <v>6460</v>
      </c>
      <c r="L8" s="13">
        <f>SUM(B8:K8)</f>
        <v>58676</v>
      </c>
      <c r="M8"/>
    </row>
    <row r="9" spans="1:13" ht="17.25" customHeight="1">
      <c r="A9" s="14" t="s">
        <v>19</v>
      </c>
      <c r="B9" s="15">
        <v>3339</v>
      </c>
      <c r="C9" s="15">
        <v>3913</v>
      </c>
      <c r="D9" s="15">
        <v>12009</v>
      </c>
      <c r="E9" s="15">
        <v>11201</v>
      </c>
      <c r="F9" s="15">
        <v>9724</v>
      </c>
      <c r="G9" s="15">
        <v>5008</v>
      </c>
      <c r="H9" s="15">
        <v>1935</v>
      </c>
      <c r="I9" s="15">
        <v>2951</v>
      </c>
      <c r="J9" s="15">
        <v>2132</v>
      </c>
      <c r="K9" s="15">
        <v>6460</v>
      </c>
      <c r="L9" s="13">
        <f>SUM(B9:K9)</f>
        <v>58672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32270</v>
      </c>
      <c r="C11" s="15">
        <v>42776</v>
      </c>
      <c r="D11" s="15">
        <v>124924</v>
      </c>
      <c r="E11" s="15">
        <v>123062</v>
      </c>
      <c r="F11" s="15">
        <v>122326</v>
      </c>
      <c r="G11" s="15">
        <v>52200</v>
      </c>
      <c r="H11" s="15">
        <v>23825</v>
      </c>
      <c r="I11" s="15">
        <v>50229</v>
      </c>
      <c r="J11" s="15">
        <v>30213</v>
      </c>
      <c r="K11" s="15">
        <v>88308</v>
      </c>
      <c r="L11" s="13">
        <f>SUM(B11:K11)</f>
        <v>690133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1.367489839714996</v>
      </c>
      <c r="C15" s="22">
        <v>1.566074865474819</v>
      </c>
      <c r="D15" s="22">
        <v>1.544769976611767</v>
      </c>
      <c r="E15" s="22">
        <v>1.353814482514245</v>
      </c>
      <c r="F15" s="22">
        <v>1.55884079977744</v>
      </c>
      <c r="G15" s="22">
        <v>1.539603805357894</v>
      </c>
      <c r="H15" s="22">
        <v>1.648976143300595</v>
      </c>
      <c r="I15" s="22">
        <v>1.4127713790515</v>
      </c>
      <c r="J15" s="22">
        <v>1.865723727372316</v>
      </c>
      <c r="K15" s="22">
        <v>1.330763804030553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270994.50999999995</v>
      </c>
      <c r="C17" s="25">
        <f aca="true" t="shared" si="2" ref="C17:K17">C18+C19+C20+C21+C22+C23+C24</f>
        <v>219060.46</v>
      </c>
      <c r="D17" s="25">
        <f t="shared" si="2"/>
        <v>763766.63</v>
      </c>
      <c r="E17" s="25">
        <f t="shared" si="2"/>
        <v>662570.05</v>
      </c>
      <c r="F17" s="25">
        <f t="shared" si="2"/>
        <v>668428.5700000001</v>
      </c>
      <c r="G17" s="25">
        <f t="shared" si="2"/>
        <v>313782.38</v>
      </c>
      <c r="H17" s="25">
        <f t="shared" si="2"/>
        <v>167734.12</v>
      </c>
      <c r="I17" s="25">
        <f t="shared" si="2"/>
        <v>241907.74000000002</v>
      </c>
      <c r="J17" s="25">
        <f t="shared" si="2"/>
        <v>211140.53999999998</v>
      </c>
      <c r="K17" s="25">
        <f t="shared" si="2"/>
        <v>358885.13999999996</v>
      </c>
      <c r="L17" s="25">
        <f>L18+L19+L20+L21+L22+L23+L24</f>
        <v>3878270.1400000006</v>
      </c>
      <c r="M17"/>
    </row>
    <row r="18" spans="1:13" ht="17.25" customHeight="1">
      <c r="A18" s="26" t="s">
        <v>24</v>
      </c>
      <c r="B18" s="33">
        <f aca="true" t="shared" si="3" ref="B18:K18">ROUND(B13*B7,2)</f>
        <v>204999.11</v>
      </c>
      <c r="C18" s="33">
        <f t="shared" si="3"/>
        <v>144810.6</v>
      </c>
      <c r="D18" s="33">
        <f t="shared" si="3"/>
        <v>505803.12</v>
      </c>
      <c r="E18" s="33">
        <f t="shared" si="3"/>
        <v>501552.86</v>
      </c>
      <c r="F18" s="33">
        <f t="shared" si="3"/>
        <v>436662.94</v>
      </c>
      <c r="G18" s="33">
        <f t="shared" si="3"/>
        <v>207876.71</v>
      </c>
      <c r="H18" s="33">
        <f t="shared" si="3"/>
        <v>103132.74</v>
      </c>
      <c r="I18" s="33">
        <f t="shared" si="3"/>
        <v>176839.45</v>
      </c>
      <c r="J18" s="33">
        <f t="shared" si="3"/>
        <v>115808.04</v>
      </c>
      <c r="K18" s="33">
        <f t="shared" si="3"/>
        <v>277035.29</v>
      </c>
      <c r="L18" s="33">
        <f aca="true" t="shared" si="4" ref="L18:L24">SUM(B18:K18)</f>
        <v>2674520.8600000003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75335.09</v>
      </c>
      <c r="C19" s="33">
        <f t="shared" si="5"/>
        <v>81973.64</v>
      </c>
      <c r="D19" s="33">
        <f t="shared" si="5"/>
        <v>275546.35</v>
      </c>
      <c r="E19" s="33">
        <f t="shared" si="5"/>
        <v>177456.67</v>
      </c>
      <c r="F19" s="33">
        <f t="shared" si="5"/>
        <v>244025.07</v>
      </c>
      <c r="G19" s="33">
        <f t="shared" si="5"/>
        <v>112171.06</v>
      </c>
      <c r="H19" s="33">
        <f t="shared" si="5"/>
        <v>66930.69</v>
      </c>
      <c r="I19" s="33">
        <f t="shared" si="5"/>
        <v>72994.26</v>
      </c>
      <c r="J19" s="33">
        <f t="shared" si="5"/>
        <v>100257.77</v>
      </c>
      <c r="K19" s="33">
        <f t="shared" si="5"/>
        <v>91633.25</v>
      </c>
      <c r="L19" s="33">
        <f t="shared" si="4"/>
        <v>1298323.85</v>
      </c>
      <c r="M19"/>
    </row>
    <row r="20" spans="1:13" ht="17.25" customHeight="1">
      <c r="A20" s="27" t="s">
        <v>26</v>
      </c>
      <c r="B20" s="33">
        <v>593.65</v>
      </c>
      <c r="C20" s="33">
        <v>3137.84</v>
      </c>
      <c r="D20" s="33">
        <v>18110.56</v>
      </c>
      <c r="E20" s="33">
        <v>12720.97</v>
      </c>
      <c r="F20" s="33">
        <v>18691.31</v>
      </c>
      <c r="G20" s="33">
        <v>9456.11</v>
      </c>
      <c r="H20" s="33">
        <v>6139.38</v>
      </c>
      <c r="I20" s="33">
        <v>3773.89</v>
      </c>
      <c r="J20" s="33">
        <v>5851.65</v>
      </c>
      <c r="K20" s="33">
        <v>8311.04</v>
      </c>
      <c r="L20" s="33">
        <f t="shared" si="4"/>
        <v>86786.4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-11257.2</v>
      </c>
      <c r="C24" s="33">
        <v>-10861.62</v>
      </c>
      <c r="D24" s="33">
        <v>-38341.12</v>
      </c>
      <c r="E24" s="33">
        <v>-29160.45</v>
      </c>
      <c r="F24" s="33">
        <v>-32274.61</v>
      </c>
      <c r="G24" s="33">
        <v>-15721.5</v>
      </c>
      <c r="H24" s="33">
        <v>-9792.55</v>
      </c>
      <c r="I24" s="33">
        <v>-13023.72</v>
      </c>
      <c r="J24" s="33">
        <v>-13424.64</v>
      </c>
      <c r="K24" s="33">
        <v>-19418.3</v>
      </c>
      <c r="L24" s="33">
        <f t="shared" si="4"/>
        <v>-193275.70999999996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-53663.439999999995</v>
      </c>
      <c r="C27" s="33">
        <f t="shared" si="6"/>
        <v>-17217.2</v>
      </c>
      <c r="D27" s="33">
        <f t="shared" si="6"/>
        <v>-52839.6</v>
      </c>
      <c r="E27" s="33">
        <f t="shared" si="6"/>
        <v>-58173.100000000006</v>
      </c>
      <c r="F27" s="33">
        <f t="shared" si="6"/>
        <v>-42785.6</v>
      </c>
      <c r="G27" s="33">
        <f t="shared" si="6"/>
        <v>-22035.2</v>
      </c>
      <c r="H27" s="33">
        <f t="shared" si="6"/>
        <v>-23790.5</v>
      </c>
      <c r="I27" s="33">
        <f t="shared" si="6"/>
        <v>-12984.4</v>
      </c>
      <c r="J27" s="33">
        <f t="shared" si="6"/>
        <v>-9380.8</v>
      </c>
      <c r="K27" s="33">
        <f t="shared" si="6"/>
        <v>-28424</v>
      </c>
      <c r="L27" s="33">
        <f aca="true" t="shared" si="7" ref="L27:L33">SUM(B27:K27)</f>
        <v>-321293.84</v>
      </c>
      <c r="M27"/>
    </row>
    <row r="28" spans="1:13" ht="18.75" customHeight="1">
      <c r="A28" s="27" t="s">
        <v>30</v>
      </c>
      <c r="B28" s="33">
        <f>B29+B30+B31+B32</f>
        <v>-14691.6</v>
      </c>
      <c r="C28" s="33">
        <f aca="true" t="shared" si="8" ref="C28:K28">C29+C30+C31+C32</f>
        <v>-17217.2</v>
      </c>
      <c r="D28" s="33">
        <f t="shared" si="8"/>
        <v>-52839.6</v>
      </c>
      <c r="E28" s="33">
        <f t="shared" si="8"/>
        <v>-49284.4</v>
      </c>
      <c r="F28" s="33">
        <f t="shared" si="8"/>
        <v>-42785.6</v>
      </c>
      <c r="G28" s="33">
        <f t="shared" si="8"/>
        <v>-22035.2</v>
      </c>
      <c r="H28" s="33">
        <f t="shared" si="8"/>
        <v>-8514</v>
      </c>
      <c r="I28" s="33">
        <f t="shared" si="8"/>
        <v>-12984.4</v>
      </c>
      <c r="J28" s="33">
        <f t="shared" si="8"/>
        <v>-9380.8</v>
      </c>
      <c r="K28" s="33">
        <f t="shared" si="8"/>
        <v>-28424</v>
      </c>
      <c r="L28" s="33">
        <f t="shared" si="7"/>
        <v>-258156.8</v>
      </c>
      <c r="M28"/>
    </row>
    <row r="29" spans="1:13" s="36" customFormat="1" ht="18.75" customHeight="1">
      <c r="A29" s="34" t="s">
        <v>58</v>
      </c>
      <c r="B29" s="33">
        <f>-ROUND((B9)*$E$3,2)</f>
        <v>-14691.6</v>
      </c>
      <c r="C29" s="33">
        <f aca="true" t="shared" si="9" ref="C29:K29">-ROUND((C9)*$E$3,2)</f>
        <v>-17217.2</v>
      </c>
      <c r="D29" s="33">
        <f t="shared" si="9"/>
        <v>-52839.6</v>
      </c>
      <c r="E29" s="33">
        <f t="shared" si="9"/>
        <v>-49284.4</v>
      </c>
      <c r="F29" s="33">
        <f t="shared" si="9"/>
        <v>-42785.6</v>
      </c>
      <c r="G29" s="33">
        <f t="shared" si="9"/>
        <v>-22035.2</v>
      </c>
      <c r="H29" s="33">
        <f t="shared" si="9"/>
        <v>-8514</v>
      </c>
      <c r="I29" s="33">
        <f t="shared" si="9"/>
        <v>-12984.4</v>
      </c>
      <c r="J29" s="33">
        <f t="shared" si="9"/>
        <v>-9380.8</v>
      </c>
      <c r="K29" s="33">
        <f t="shared" si="9"/>
        <v>-28424</v>
      </c>
      <c r="L29" s="33">
        <f t="shared" si="7"/>
        <v>-258156.8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217331.06999999995</v>
      </c>
      <c r="C48" s="41">
        <f aca="true" t="shared" si="12" ref="C48:K48">IF(C17+C27+C40+C49&lt;0,0,C17+C27+C49)</f>
        <v>201843.25999999998</v>
      </c>
      <c r="D48" s="41">
        <f t="shared" si="12"/>
        <v>710927.03</v>
      </c>
      <c r="E48" s="41">
        <f t="shared" si="12"/>
        <v>604396.9500000001</v>
      </c>
      <c r="F48" s="41">
        <f t="shared" si="12"/>
        <v>625642.9700000001</v>
      </c>
      <c r="G48" s="41">
        <f t="shared" si="12"/>
        <v>291747.18</v>
      </c>
      <c r="H48" s="41">
        <f t="shared" si="12"/>
        <v>143943.62</v>
      </c>
      <c r="I48" s="41">
        <f t="shared" si="12"/>
        <v>228923.34000000003</v>
      </c>
      <c r="J48" s="41">
        <f t="shared" si="12"/>
        <v>201759.74</v>
      </c>
      <c r="K48" s="41">
        <f t="shared" si="12"/>
        <v>330461.13999999996</v>
      </c>
      <c r="L48" s="42">
        <f>SUM(B48:K48)</f>
        <v>3556976.3000000003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217331.07</v>
      </c>
      <c r="C54" s="41">
        <f aca="true" t="shared" si="14" ref="C54:J54">SUM(C55:C66)</f>
        <v>201843.27</v>
      </c>
      <c r="D54" s="41">
        <f t="shared" si="14"/>
        <v>710927.03</v>
      </c>
      <c r="E54" s="41">
        <f t="shared" si="14"/>
        <v>604396.95</v>
      </c>
      <c r="F54" s="41">
        <f t="shared" si="14"/>
        <v>625642.97</v>
      </c>
      <c r="G54" s="41">
        <f t="shared" si="14"/>
        <v>291747.18</v>
      </c>
      <c r="H54" s="41">
        <f t="shared" si="14"/>
        <v>143943.62</v>
      </c>
      <c r="I54" s="41">
        <f>SUM(I55:I69)</f>
        <v>228923.34000000003</v>
      </c>
      <c r="J54" s="41">
        <f t="shared" si="14"/>
        <v>201759.74</v>
      </c>
      <c r="K54" s="41">
        <f>SUM(K55:K68)</f>
        <v>330461.14</v>
      </c>
      <c r="L54" s="46">
        <f>SUM(B54:K54)</f>
        <v>3556976.31</v>
      </c>
      <c r="M54" s="40"/>
    </row>
    <row r="55" spans="1:13" ht="18.75" customHeight="1">
      <c r="A55" s="47" t="s">
        <v>51</v>
      </c>
      <c r="B55" s="48">
        <v>217331.07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217331.07</v>
      </c>
      <c r="M55" s="40"/>
    </row>
    <row r="56" spans="1:12" ht="18.75" customHeight="1">
      <c r="A56" s="47" t="s">
        <v>61</v>
      </c>
      <c r="B56" s="17">
        <v>0</v>
      </c>
      <c r="C56" s="48">
        <v>176188.99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176188.99</v>
      </c>
    </row>
    <row r="57" spans="1:12" ht="18.75" customHeight="1">
      <c r="A57" s="47" t="s">
        <v>62</v>
      </c>
      <c r="B57" s="17">
        <v>0</v>
      </c>
      <c r="C57" s="48">
        <v>25654.28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25654.28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710927.03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710927.03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604396.95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604396.95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625642.97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625642.97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291747.18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291747.18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143943.62</v>
      </c>
      <c r="I62" s="17">
        <v>0</v>
      </c>
      <c r="J62" s="17">
        <v>0</v>
      </c>
      <c r="K62" s="17">
        <v>0</v>
      </c>
      <c r="L62" s="46">
        <f t="shared" si="15"/>
        <v>143943.62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201759.74</v>
      </c>
      <c r="K64" s="17">
        <v>0</v>
      </c>
      <c r="L64" s="46">
        <f t="shared" si="15"/>
        <v>201759.74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171278.01</v>
      </c>
      <c r="L65" s="46">
        <f t="shared" si="15"/>
        <v>171278.01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159183.13</v>
      </c>
      <c r="L66" s="46">
        <f t="shared" si="15"/>
        <v>159183.13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228923.34000000003</v>
      </c>
      <c r="J69" s="53">
        <v>0</v>
      </c>
      <c r="K69" s="53">
        <v>0</v>
      </c>
      <c r="L69" s="51">
        <f>SUM(B69:K69)</f>
        <v>228923.34000000003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3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2020-10-23T13:38:22Z</dcterms:modified>
  <cp:category/>
  <cp:version/>
  <cp:contentType/>
  <cp:contentStatus/>
</cp:coreProperties>
</file>