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<sst xmlns="http://schemas.openxmlformats.org/spreadsheetml/2006/main" count="81" uniqueCount="80">
  <si>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</si>
  <si>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</si>
  <si>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</si>
  <si>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</si>
  <si>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</si>
  <si>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</si>
  <si>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</si>
  <si>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</si>
  <si>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</si>
  <si>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</si>
  <si>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</si>
  <si>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</si>
  <si>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</si>
  <si>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</si>
  <si>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</si>
  <si>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</si>
  <si>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</si>
  <si>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</si>
  <si>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</si>
  <si>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</si>
  <si>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</si>
  <si>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</si>
  <si>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</si>
  <si>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</si>
  <si>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</si>
  <si>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</si>
  <si>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</si>
  <si>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</si>
  <si>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</si>
  <si>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</si>
  <si>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</si>
  <si>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</si>
  <si>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</si>
  <si>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</si>
  <si>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</si>
  <si>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</si>
  <si>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</si>
  <si>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</si>
  <si>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</si>
  <si>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</si>
  <si>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</si>
  <si>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</si>
  <si>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</si>
  <si>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</si>
  <si>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</si>
  <si>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</si>
  <si>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</si>
  <si>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</si>
  <si>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</si>
  <si>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</si>
  <si>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</si>
  <si>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</si>
  <si>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</si>
  <si>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</si>
  <si>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</si>
  <si>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</si>
  <si>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</si>
  <si>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</si>
  <si>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</si>
  <si>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</si>
  <si>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</si>
  <si>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</si>
  <si>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</si>
  <si>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</si>
  <si>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</si>
  <si>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</si>
  <si>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</si>
  <si>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</si>
  <si>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</si>
  <si>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</si>
  <si>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</si>
  <si>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</si>
  <si>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</si>
  <si>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</si>
  <si>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</si>
  <si>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16/10/20 - VENCIMENTO 23/10/20</t>
  </si>
  <si>
    <t>7.15. Consórcio KBPX</t>
  </si>
  <si>
    <t xml:space="preserve">¹ Revisões de acordo com as portarias SMT.GAB 081 e 087/20, período de 17 a 31/03/20; revisão de passageiros e fator de transição, período de 17 a 31/03/20. Total de 23.084 passageiros.  </t>
  </si>
  <si>
    <t>5.3. Revisão de Remuneração pelo Transporte Coletivo ¹</t>
  </si>
  <si>
    <t xml:space="preserve">   Energia para tração ago e set/20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</si>
</sst>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60537</v>
      </c>
      <c r="C7" s="10">
        <f>C8+C11</f>
        <v>76595</v>
      </c>
      <c r="D7" s="10">
        <f aca="true" t="shared" si="0" ref="D7:K7">D8+D11</f>
        <v>217889</v>
      </c>
      <c r="E7" s="10">
        <f t="shared" si="0"/>
        <v>197047</v>
      </c>
      <c r="F7" s="10">
        <f t="shared" si="0"/>
        <v>203600</v>
      </c>
      <c r="G7" s="10">
        <f t="shared" si="0"/>
        <v>99224</v>
      </c>
      <c r="H7" s="10">
        <f t="shared" si="0"/>
        <v>50226</v>
      </c>
      <c r="I7" s="10">
        <f t="shared" si="0"/>
        <v>94150</v>
      </c>
      <c r="J7" s="10">
        <f t="shared" si="0"/>
        <v>69212</v>
      </c>
      <c r="K7" s="10">
        <f t="shared" si="0"/>
        <v>158065</v>
      </c>
      <c r="L7" s="10">
        <f>SUM(B7:K7)</f>
        <v>1226545</v>
      </c>
      <c r="M7" s="11"/>
    </row>
    <row r="8" spans="1:13" ht="17.25" customHeight="1">
      <c r="A8" s="12" t="s">
        <v>18</v>
      </c>
      <c r="B8" s="13">
        <f>B9+B10</f>
        <v>4116</v>
      </c>
      <c r="C8" s="13">
        <f aca="true" t="shared" si="1" ref="C8:K8">C9+C10</f>
        <v>5496</v>
      </c>
      <c r="D8" s="13">
        <f t="shared" si="1"/>
        <v>15285</v>
      </c>
      <c r="E8" s="13">
        <f t="shared" si="1"/>
        <v>13038</v>
      </c>
      <c r="F8" s="13">
        <f t="shared" si="1"/>
        <v>12228</v>
      </c>
      <c r="G8" s="13">
        <f t="shared" si="1"/>
        <v>7258</v>
      </c>
      <c r="H8" s="13">
        <f t="shared" si="1"/>
        <v>3224</v>
      </c>
      <c r="I8" s="13">
        <f t="shared" si="1"/>
        <v>4504</v>
      </c>
      <c r="J8" s="13">
        <f t="shared" si="1"/>
        <v>3928</v>
      </c>
      <c r="K8" s="13">
        <f t="shared" si="1"/>
        <v>9606</v>
      </c>
      <c r="L8" s="13">
        <f>SUM(B8:K8)</f>
        <v>78683</v>
      </c>
      <c r="M8"/>
    </row>
    <row r="9" spans="1:13" ht="17.25" customHeight="1">
      <c r="A9" s="14" t="s">
        <v>19</v>
      </c>
      <c r="B9" s="15">
        <v>4114</v>
      </c>
      <c r="C9" s="15">
        <v>5496</v>
      </c>
      <c r="D9" s="15">
        <v>15285</v>
      </c>
      <c r="E9" s="15">
        <v>13038</v>
      </c>
      <c r="F9" s="15">
        <v>12228</v>
      </c>
      <c r="G9" s="15">
        <v>7258</v>
      </c>
      <c r="H9" s="15">
        <v>3224</v>
      </c>
      <c r="I9" s="15">
        <v>4504</v>
      </c>
      <c r="J9" s="15">
        <v>3928</v>
      </c>
      <c r="K9" s="15">
        <v>9606</v>
      </c>
      <c r="L9" s="13">
        <f>SUM(B9:K9)</f>
        <v>78681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56421</v>
      </c>
      <c r="C11" s="15">
        <v>71099</v>
      </c>
      <c r="D11" s="15">
        <v>202604</v>
      </c>
      <c r="E11" s="15">
        <v>184009</v>
      </c>
      <c r="F11" s="15">
        <v>191372</v>
      </c>
      <c r="G11" s="15">
        <v>91966</v>
      </c>
      <c r="H11" s="15">
        <v>47002</v>
      </c>
      <c r="I11" s="15">
        <v>89646</v>
      </c>
      <c r="J11" s="15">
        <v>65284</v>
      </c>
      <c r="K11" s="15">
        <v>148459</v>
      </c>
      <c r="L11" s="13">
        <f>SUM(B11:K11)</f>
        <v>1147862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1.336828639669732</v>
      </c>
      <c r="C15" s="22">
        <v>1.566074865474819</v>
      </c>
      <c r="D15" s="22">
        <v>1.523644913812059</v>
      </c>
      <c r="E15" s="22">
        <v>1.341617952499902</v>
      </c>
      <c r="F15" s="22">
        <v>1.568175210768264</v>
      </c>
      <c r="G15" s="22">
        <v>1.619663189654633</v>
      </c>
      <c r="H15" s="22">
        <v>1.60586569647418</v>
      </c>
      <c r="I15" s="22">
        <v>1.466083540286662</v>
      </c>
      <c r="J15" s="22">
        <v>1.874282087898156</v>
      </c>
      <c r="K15" s="22">
        <v>1.366132960339018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457623.02999999997</v>
      </c>
      <c r="C17" s="25">
        <f aca="true" t="shared" si="2" ref="C17:K17">C18+C19+C20+C21+C22+C23+C24</f>
        <v>366274.56</v>
      </c>
      <c r="D17" s="25">
        <f t="shared" si="2"/>
        <v>1210956.2399999998</v>
      </c>
      <c r="E17" s="25">
        <f t="shared" si="2"/>
        <v>974676.41</v>
      </c>
      <c r="F17" s="25">
        <f t="shared" si="2"/>
        <v>1050701.84</v>
      </c>
      <c r="G17" s="25">
        <f t="shared" si="2"/>
        <v>584334.0399999999</v>
      </c>
      <c r="H17" s="25">
        <f t="shared" si="2"/>
        <v>322944.41000000003</v>
      </c>
      <c r="I17" s="25">
        <f t="shared" si="2"/>
        <v>451148.44000000006</v>
      </c>
      <c r="J17" s="25">
        <f t="shared" si="2"/>
        <v>463265.76</v>
      </c>
      <c r="K17" s="25">
        <f t="shared" si="2"/>
        <v>626547</v>
      </c>
      <c r="L17" s="25">
        <f>L18+L19+L20+L21+L22+L23+L24</f>
        <v>6508471.7299999995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348469.13</v>
      </c>
      <c r="C18" s="33">
        <f t="shared" si="3"/>
        <v>237567.05</v>
      </c>
      <c r="D18" s="33">
        <f t="shared" si="3"/>
        <v>804838.39</v>
      </c>
      <c r="E18" s="33">
        <f t="shared" si="3"/>
        <v>736088.77</v>
      </c>
      <c r="F18" s="33">
        <f t="shared" si="3"/>
        <v>673264.48</v>
      </c>
      <c r="G18" s="33">
        <f t="shared" si="3"/>
        <v>360550.25</v>
      </c>
      <c r="H18" s="33">
        <f t="shared" si="3"/>
        <v>201084.81</v>
      </c>
      <c r="I18" s="33">
        <f t="shared" si="3"/>
        <v>313077</v>
      </c>
      <c r="J18" s="33">
        <f t="shared" si="3"/>
        <v>247806.64</v>
      </c>
      <c r="K18" s="33">
        <f t="shared" si="3"/>
        <v>462071.41</v>
      </c>
      <c r="L18" s="33">
        <f aca="true" t="shared" si="4" ref="L18:L24">SUM(B18:K18)</f>
        <v>4384817.93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117374.38</v>
      </c>
      <c r="C19" s="33">
        <f t="shared" si="5"/>
        <v>134480.74</v>
      </c>
      <c r="D19" s="33">
        <f t="shared" si="5"/>
        <v>421449.53</v>
      </c>
      <c r="E19" s="33">
        <f t="shared" si="5"/>
        <v>251461.14</v>
      </c>
      <c r="F19" s="33">
        <f t="shared" si="5"/>
        <v>382532.19</v>
      </c>
      <c r="G19" s="33">
        <f t="shared" si="5"/>
        <v>223419.72</v>
      </c>
      <c r="H19" s="33">
        <f t="shared" si="5"/>
        <v>121830.39</v>
      </c>
      <c r="I19" s="33">
        <f t="shared" si="5"/>
        <v>145920.04</v>
      </c>
      <c r="J19" s="33">
        <f t="shared" si="5"/>
        <v>216652.91</v>
      </c>
      <c r="K19" s="33">
        <f t="shared" si="5"/>
        <v>169179.57</v>
      </c>
      <c r="L19" s="33">
        <f t="shared" si="4"/>
        <v>2184300.61</v>
      </c>
      <c r="M19"/>
    </row>
    <row r="20" spans="1:13" ht="17.25" customHeight="1">
      <c r="A20" s="27" t="s">
        <v>26</v>
      </c>
      <c r="B20" s="33">
        <v>1709.68</v>
      </c>
      <c r="C20" s="33">
        <v>5088.39</v>
      </c>
      <c r="D20" s="33">
        <v>20361.72</v>
      </c>
      <c r="E20" s="33">
        <v>16282.84</v>
      </c>
      <c r="F20" s="33">
        <v>25860.53</v>
      </c>
      <c r="G20" s="33">
        <v>16096.72</v>
      </c>
      <c r="H20" s="33">
        <v>8497.9</v>
      </c>
      <c r="I20" s="33">
        <v>3858.7</v>
      </c>
      <c r="J20" s="33">
        <v>9583.13</v>
      </c>
      <c r="K20" s="33">
        <v>13396.02</v>
      </c>
      <c r="L20" s="33">
        <f t="shared" si="4"/>
        <v>120735.63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-11254.02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-13424.64</v>
      </c>
      <c r="K24" s="33">
        <v>-19423.86</v>
      </c>
      <c r="L24" s="33">
        <f t="shared" si="4"/>
        <v>-193297.18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-343721.95</v>
      </c>
      <c r="C27" s="33">
        <f t="shared" si="6"/>
        <v>-33345.93</v>
      </c>
      <c r="D27" s="33">
        <f t="shared" si="6"/>
        <v>-56237.33</v>
      </c>
      <c r="E27" s="33">
        <f t="shared" si="6"/>
        <v>-89535.20999999999</v>
      </c>
      <c r="F27" s="33">
        <f t="shared" si="6"/>
        <v>-43082.22</v>
      </c>
      <c r="G27" s="33">
        <f t="shared" si="6"/>
        <v>-3661.6800000000003</v>
      </c>
      <c r="H27" s="33">
        <f t="shared" si="6"/>
        <v>-28732.059999999998</v>
      </c>
      <c r="I27" s="33">
        <f t="shared" si="6"/>
        <v>6281.389999999999</v>
      </c>
      <c r="J27" s="33">
        <f t="shared" si="6"/>
        <v>-23748.57</v>
      </c>
      <c r="K27" s="33">
        <f t="shared" si="6"/>
        <v>-22750.230000000003</v>
      </c>
      <c r="L27" s="33">
        <f aca="true" t="shared" si="7" ref="L27:L33">SUM(B27:K27)</f>
        <v>-638533.79</v>
      </c>
      <c r="M27"/>
    </row>
    <row r="28" spans="1:13" ht="18.75" customHeight="1">
      <c r="A28" s="27" t="s">
        <v>30</v>
      </c>
      <c r="B28" s="33">
        <f>B29+B30+B31+B32</f>
        <v>-18101.6</v>
      </c>
      <c r="C28" s="33">
        <f aca="true" t="shared" si="8" ref="C28:K28">C29+C30+C31+C32</f>
        <v>-24182.4</v>
      </c>
      <c r="D28" s="33">
        <f t="shared" si="8"/>
        <v>-67254</v>
      </c>
      <c r="E28" s="33">
        <f t="shared" si="8"/>
        <v>-57367.2</v>
      </c>
      <c r="F28" s="33">
        <f t="shared" si="8"/>
        <v>-53803.2</v>
      </c>
      <c r="G28" s="33">
        <f t="shared" si="8"/>
        <v>-31935.2</v>
      </c>
      <c r="H28" s="33">
        <f t="shared" si="8"/>
        <v>-14185.6</v>
      </c>
      <c r="I28" s="33">
        <f t="shared" si="8"/>
        <v>-29037.85</v>
      </c>
      <c r="J28" s="33">
        <f t="shared" si="8"/>
        <v>-17283.2</v>
      </c>
      <c r="K28" s="33">
        <f t="shared" si="8"/>
        <v>-42266.4</v>
      </c>
      <c r="L28" s="33">
        <f t="shared" si="7"/>
        <v>-355416.65</v>
      </c>
      <c r="M28"/>
    </row>
    <row r="29" spans="1:13" s="36" customFormat="1" ht="18.75" customHeight="1">
      <c r="A29" s="34" t="s">
        <v>57</v>
      </c>
      <c r="B29" s="33">
        <f>-ROUND((B9)*$E$3,2)</f>
        <v>-18101.6</v>
      </c>
      <c r="C29" s="33">
        <f aca="true" t="shared" si="9" ref="C29:K29">-ROUND((C9)*$E$3,2)</f>
        <v>-24182.4</v>
      </c>
      <c r="D29" s="33">
        <f t="shared" si="9"/>
        <v>-67254</v>
      </c>
      <c r="E29" s="33">
        <f t="shared" si="9"/>
        <v>-57367.2</v>
      </c>
      <c r="F29" s="33">
        <f t="shared" si="9"/>
        <v>-53803.2</v>
      </c>
      <c r="G29" s="33">
        <f t="shared" si="9"/>
        <v>-31935.2</v>
      </c>
      <c r="H29" s="33">
        <f t="shared" si="9"/>
        <v>-14185.6</v>
      </c>
      <c r="I29" s="33">
        <f t="shared" si="9"/>
        <v>-19817.6</v>
      </c>
      <c r="J29" s="33">
        <f t="shared" si="9"/>
        <v>-17283.2</v>
      </c>
      <c r="K29" s="33">
        <f t="shared" si="9"/>
        <v>-42266.4</v>
      </c>
      <c r="L29" s="33">
        <f t="shared" si="7"/>
        <v>-346196.4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-28.15</v>
      </c>
      <c r="J31" s="17">
        <v>0</v>
      </c>
      <c r="K31" s="17">
        <v>0</v>
      </c>
      <c r="L31" s="33">
        <f t="shared" si="7"/>
        <v>-28.15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-9192.1</v>
      </c>
      <c r="J32" s="17">
        <v>0</v>
      </c>
      <c r="K32" s="17">
        <v>0</v>
      </c>
      <c r="L32" s="33">
        <f t="shared" si="7"/>
        <v>-9192.1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-286648.51</v>
      </c>
      <c r="C46" s="33">
        <v>-9163.53</v>
      </c>
      <c r="D46" s="33">
        <v>11016.67</v>
      </c>
      <c r="E46" s="33">
        <v>-23279.31</v>
      </c>
      <c r="F46" s="33">
        <v>10720.98</v>
      </c>
      <c r="G46" s="33">
        <v>28273.52</v>
      </c>
      <c r="H46" s="33">
        <v>730.04</v>
      </c>
      <c r="I46" s="33">
        <v>35319.24</v>
      </c>
      <c r="J46" s="33">
        <v>-6465.37</v>
      </c>
      <c r="K46" s="33">
        <v>19516.17</v>
      </c>
      <c r="L46" s="33">
        <f t="shared" si="11"/>
        <v>-219980.1000000001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113901.07999999996</v>
      </c>
      <c r="C48" s="41">
        <f aca="true" t="shared" si="12" ref="C48:K48">IF(C17+C27+C40+C49&lt;0,0,C17+C27+C49)</f>
        <v>332928.63</v>
      </c>
      <c r="D48" s="41">
        <f t="shared" si="12"/>
        <v>1154718.9099999997</v>
      </c>
      <c r="E48" s="41">
        <f t="shared" si="12"/>
        <v>885141.2000000001</v>
      </c>
      <c r="F48" s="41">
        <f t="shared" si="12"/>
        <v>1007619.6200000001</v>
      </c>
      <c r="G48" s="41">
        <f t="shared" si="12"/>
        <v>580672.3599999999</v>
      </c>
      <c r="H48" s="41">
        <f t="shared" si="12"/>
        <v>294212.35000000003</v>
      </c>
      <c r="I48" s="41">
        <f t="shared" si="12"/>
        <v>457429.8300000001</v>
      </c>
      <c r="J48" s="41">
        <f t="shared" si="12"/>
        <v>439517.19</v>
      </c>
      <c r="K48" s="41">
        <f t="shared" si="12"/>
        <v>603796.77</v>
      </c>
      <c r="L48" s="42">
        <f>SUM(B48:K48)</f>
        <v>5869937.9399999995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113901.09</v>
      </c>
      <c r="C54" s="41">
        <f aca="true" t="shared" si="14" ref="C54:J54">SUM(C55:C66)</f>
        <v>332928.63</v>
      </c>
      <c r="D54" s="41">
        <f t="shared" si="14"/>
        <v>1154718.91</v>
      </c>
      <c r="E54" s="41">
        <f t="shared" si="14"/>
        <v>885141.2</v>
      </c>
      <c r="F54" s="41">
        <f t="shared" si="14"/>
        <v>1007619.62</v>
      </c>
      <c r="G54" s="41">
        <f t="shared" si="14"/>
        <v>580672.36</v>
      </c>
      <c r="H54" s="41">
        <f t="shared" si="14"/>
        <v>294212.35</v>
      </c>
      <c r="I54" s="41">
        <f>SUM(I55:I69)</f>
        <v>457429.82</v>
      </c>
      <c r="J54" s="41">
        <f t="shared" si="14"/>
        <v>439517.2</v>
      </c>
      <c r="K54" s="41">
        <f>SUM(K55:K68)</f>
        <v>603796.78</v>
      </c>
      <c r="L54" s="46">
        <f>SUM(B54:K54)</f>
        <v>5869937.960000001</v>
      </c>
      <c r="M54" s="40"/>
    </row>
    <row r="55" spans="1:13" ht="18.75" customHeight="1">
      <c r="A55" s="47" t="s">
        <v>50</v>
      </c>
      <c r="B55" s="48">
        <v>113901.09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113901.09</v>
      </c>
      <c r="M55" s="40"/>
    </row>
    <row r="56" spans="1:12" ht="18.75" customHeight="1">
      <c r="A56" s="47" t="s">
        <v>60</v>
      </c>
      <c r="B56" s="17">
        <v>0</v>
      </c>
      <c r="C56" s="48">
        <v>290746.57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290746.57</v>
      </c>
    </row>
    <row r="57" spans="1:12" ht="18.75" customHeight="1">
      <c r="A57" s="47" t="s">
        <v>61</v>
      </c>
      <c r="B57" s="17">
        <v>0</v>
      </c>
      <c r="C57" s="48">
        <v>42182.06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42182.06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1154718.91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1154718.91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885141.2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885141.2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1007619.62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1007619.62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580672.36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580672.36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294212.35</v>
      </c>
      <c r="I62" s="17">
        <v>0</v>
      </c>
      <c r="J62" s="17">
        <v>0</v>
      </c>
      <c r="K62" s="17">
        <v>0</v>
      </c>
      <c r="L62" s="46">
        <f t="shared" si="15"/>
        <v>294212.35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439517.2</v>
      </c>
      <c r="K64" s="17">
        <v>0</v>
      </c>
      <c r="L64" s="46">
        <f t="shared" si="15"/>
        <v>439517.2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337287.17</v>
      </c>
      <c r="L65" s="46">
        <f t="shared" si="15"/>
        <v>337287.17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266509.61</v>
      </c>
      <c r="L66" s="46">
        <f t="shared" si="15"/>
        <v>266509.61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457429.82</v>
      </c>
      <c r="J69" s="53">
        <v>0</v>
      </c>
      <c r="K69" s="53">
        <v>0</v>
      </c>
      <c r="L69" s="51">
        <f>SUM(B69:K69)</f>
        <v>457429.82</v>
      </c>
    </row>
    <row r="70" spans="1:12" ht="18" customHeight="1">
      <c r="A70" s="5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 t="s">
        <v>79</v>
      </c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2020-10-23T13:36:33Z</dcterms:modified>
  <cp:category/>
  <cp:version/>
  <cp:contentType/>
  <cp:contentStatus/>
</cp:coreProperties>
</file>