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<sst xmlns="http://schemas.openxmlformats.org/spreadsheetml/2006/main" count="79" uniqueCount="78">
  <si>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</si>
  <si>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</si>
  <si>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</si>
  <si>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</si>
  <si>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</si>
  <si>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</si>
  <si>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</si>
  <si>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</si>
  <si>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</si>
  <si>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</si>
  <si>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</si>
  <si>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</si>
  <si>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</si>
  <si>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</si>
  <si>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</si>
  <si>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</si>
  <si>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</si>
  <si>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</si>
  <si>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</si>
  <si>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</si>
  <si>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</si>
  <si>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</si>
  <si>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</si>
  <si>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</si>
  <si>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</si>
  <si>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</si>
  <si>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</si>
  <si>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</si>
  <si>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</si>
  <si>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</si>
  <si>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</si>
  <si>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</si>
  <si>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</si>
  <si>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</si>
  <si>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</si>
  <si>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</si>
  <si>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</si>
  <si>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</si>
  <si>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</si>
  <si>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</si>
  <si>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</si>
  <si>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</si>
  <si>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</si>
  <si>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</si>
  <si>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</si>
  <si>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</si>
  <si>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</si>
  <si>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</si>
  <si>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</si>
  <si>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</si>
  <si>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</si>
  <si>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</si>
  <si>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</si>
  <si>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</si>
  <si>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</si>
  <si>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</si>
  <si>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</si>
  <si>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</si>
  <si>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</si>
  <si>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</si>
  <si>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</si>
  <si>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</si>
  <si>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</si>
  <si>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</si>
  <si>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</si>
  <si>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</si>
  <si>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</si>
  <si>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</si>
  <si>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</si>
  <si>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</si>
  <si>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</si>
  <si>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</si>
  <si>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</si>
  <si>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</si>
  <si>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</si>
  <si>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</si>
  <si>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15/10/20 - VENCIMENTO 22/10/20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</si>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</sst>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59433</v>
      </c>
      <c r="C7" s="10">
        <f>C8+C11</f>
        <v>77095</v>
      </c>
      <c r="D7" s="10">
        <f aca="true" t="shared" si="0" ref="D7:K7">D8+D11</f>
        <v>217099</v>
      </c>
      <c r="E7" s="10">
        <f t="shared" si="0"/>
        <v>196676</v>
      </c>
      <c r="F7" s="10">
        <f t="shared" si="0"/>
        <v>202088</v>
      </c>
      <c r="G7" s="10">
        <f t="shared" si="0"/>
        <v>101654</v>
      </c>
      <c r="H7" s="10">
        <f t="shared" si="0"/>
        <v>50598</v>
      </c>
      <c r="I7" s="10">
        <f t="shared" si="0"/>
        <v>92894</v>
      </c>
      <c r="J7" s="10">
        <f t="shared" si="0"/>
        <v>69875</v>
      </c>
      <c r="K7" s="10">
        <f t="shared" si="0"/>
        <v>156600</v>
      </c>
      <c r="L7" s="10">
        <f>SUM(B7:K7)</f>
        <v>1224012</v>
      </c>
      <c r="M7" s="11"/>
    </row>
    <row r="8" spans="1:13" ht="17.25" customHeight="1">
      <c r="A8" s="12" t="s">
        <v>18</v>
      </c>
      <c r="B8" s="13">
        <f>B9+B10</f>
        <v>4060</v>
      </c>
      <c r="C8" s="13">
        <f aca="true" t="shared" si="1" ref="C8:K8">C9+C10</f>
        <v>5346</v>
      </c>
      <c r="D8" s="13">
        <f t="shared" si="1"/>
        <v>14948</v>
      </c>
      <c r="E8" s="13">
        <f t="shared" si="1"/>
        <v>12556</v>
      </c>
      <c r="F8" s="13">
        <f t="shared" si="1"/>
        <v>11554</v>
      </c>
      <c r="G8" s="13">
        <f t="shared" si="1"/>
        <v>7382</v>
      </c>
      <c r="H8" s="13">
        <f t="shared" si="1"/>
        <v>3228</v>
      </c>
      <c r="I8" s="13">
        <f t="shared" si="1"/>
        <v>4485</v>
      </c>
      <c r="J8" s="13">
        <f t="shared" si="1"/>
        <v>3934</v>
      </c>
      <c r="K8" s="13">
        <f t="shared" si="1"/>
        <v>9117</v>
      </c>
      <c r="L8" s="13">
        <f>SUM(B8:K8)</f>
        <v>76610</v>
      </c>
      <c r="M8"/>
    </row>
    <row r="9" spans="1:13" ht="17.25" customHeight="1">
      <c r="A9" s="14" t="s">
        <v>19</v>
      </c>
      <c r="B9" s="15">
        <v>4056</v>
      </c>
      <c r="C9" s="15">
        <v>5346</v>
      </c>
      <c r="D9" s="15">
        <v>14948</v>
      </c>
      <c r="E9" s="15">
        <v>12555</v>
      </c>
      <c r="F9" s="15">
        <v>11554</v>
      </c>
      <c r="G9" s="15">
        <v>7382</v>
      </c>
      <c r="H9" s="15">
        <v>3228</v>
      </c>
      <c r="I9" s="15">
        <v>4485</v>
      </c>
      <c r="J9" s="15">
        <v>3934</v>
      </c>
      <c r="K9" s="15">
        <v>9117</v>
      </c>
      <c r="L9" s="13">
        <f>SUM(B9:K9)</f>
        <v>76605</v>
      </c>
      <c r="M9"/>
    </row>
    <row r="10" spans="1:13" ht="17.25" customHeight="1">
      <c r="A10" s="14" t="s">
        <v>20</v>
      </c>
      <c r="B10" s="15">
        <v>4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5</v>
      </c>
      <c r="M10"/>
    </row>
    <row r="11" spans="1:13" ht="17.25" customHeight="1">
      <c r="A11" s="12" t="s">
        <v>21</v>
      </c>
      <c r="B11" s="15">
        <v>55373</v>
      </c>
      <c r="C11" s="15">
        <v>71749</v>
      </c>
      <c r="D11" s="15">
        <v>202151</v>
      </c>
      <c r="E11" s="15">
        <v>184120</v>
      </c>
      <c r="F11" s="15">
        <v>190534</v>
      </c>
      <c r="G11" s="15">
        <v>94272</v>
      </c>
      <c r="H11" s="15">
        <v>47370</v>
      </c>
      <c r="I11" s="15">
        <v>88409</v>
      </c>
      <c r="J11" s="15">
        <v>65941</v>
      </c>
      <c r="K11" s="15">
        <v>147483</v>
      </c>
      <c r="L11" s="13">
        <f>SUM(B11:K11)</f>
        <v>1147402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1.352551253946417</v>
      </c>
      <c r="C15" s="22">
        <v>1.539303728467676</v>
      </c>
      <c r="D15" s="22">
        <v>1.519077838261632</v>
      </c>
      <c r="E15" s="22">
        <v>1.327601752425565</v>
      </c>
      <c r="F15" s="22">
        <v>1.56071893537179</v>
      </c>
      <c r="G15" s="22">
        <v>1.568886893673868</v>
      </c>
      <c r="H15" s="22">
        <v>1.592444748638882</v>
      </c>
      <c r="I15" s="22">
        <v>1.471789839756569</v>
      </c>
      <c r="J15" s="22">
        <v>1.850135852613398</v>
      </c>
      <c r="K15" s="22">
        <v>1.363616562222937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454590.04</v>
      </c>
      <c r="C17" s="25">
        <f aca="true" t="shared" si="2" ref="C17:K17">C18+C19+C20+C21+C22+C23+C24</f>
        <v>362259.37</v>
      </c>
      <c r="D17" s="25">
        <f t="shared" si="2"/>
        <v>1202991.53</v>
      </c>
      <c r="E17" s="25">
        <f t="shared" si="2"/>
        <v>962688.93</v>
      </c>
      <c r="F17" s="25">
        <f t="shared" si="2"/>
        <v>1037619.8300000001</v>
      </c>
      <c r="G17" s="25">
        <f t="shared" si="2"/>
        <v>580398.45</v>
      </c>
      <c r="H17" s="25">
        <f t="shared" si="2"/>
        <v>322339.85000000003</v>
      </c>
      <c r="I17" s="25">
        <f t="shared" si="2"/>
        <v>447084.72000000003</v>
      </c>
      <c r="J17" s="25">
        <f t="shared" si="2"/>
        <v>461758.83999999997</v>
      </c>
      <c r="K17" s="25">
        <f t="shared" si="2"/>
        <v>619649.53</v>
      </c>
      <c r="L17" s="25">
        <f>L18+L19+L20+L21+L22+L23+L24</f>
        <v>6451381.09</v>
      </c>
      <c r="M17"/>
    </row>
    <row r="18" spans="1:13" ht="17.25" customHeight="1">
      <c r="A18" s="26" t="s">
        <v>24</v>
      </c>
      <c r="B18" s="33">
        <f aca="true" t="shared" si="3" ref="B18:K18">ROUND(B13*B7,2)</f>
        <v>342114.18</v>
      </c>
      <c r="C18" s="33">
        <f t="shared" si="3"/>
        <v>239117.85</v>
      </c>
      <c r="D18" s="33">
        <f t="shared" si="3"/>
        <v>801920.29</v>
      </c>
      <c r="E18" s="33">
        <f t="shared" si="3"/>
        <v>734702.87</v>
      </c>
      <c r="F18" s="33">
        <f t="shared" si="3"/>
        <v>668264.6</v>
      </c>
      <c r="G18" s="33">
        <f t="shared" si="3"/>
        <v>369380.14</v>
      </c>
      <c r="H18" s="33">
        <f t="shared" si="3"/>
        <v>202574.15</v>
      </c>
      <c r="I18" s="33">
        <f t="shared" si="3"/>
        <v>308900.42</v>
      </c>
      <c r="J18" s="33">
        <f t="shared" si="3"/>
        <v>250180.45</v>
      </c>
      <c r="K18" s="33">
        <f t="shared" si="3"/>
        <v>457788.78</v>
      </c>
      <c r="L18" s="33">
        <f aca="true" t="shared" si="4" ref="L18:L24">SUM(B18:K18)</f>
        <v>4374943.73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120612.78</v>
      </c>
      <c r="C19" s="33">
        <f t="shared" si="5"/>
        <v>128957.15</v>
      </c>
      <c r="D19" s="33">
        <f t="shared" si="5"/>
        <v>416259.05</v>
      </c>
      <c r="E19" s="33">
        <f t="shared" si="5"/>
        <v>240689.95</v>
      </c>
      <c r="F19" s="33">
        <f t="shared" si="5"/>
        <v>374708.62</v>
      </c>
      <c r="G19" s="33">
        <f t="shared" si="5"/>
        <v>210135.52</v>
      </c>
      <c r="H19" s="33">
        <f t="shared" si="5"/>
        <v>120013.99</v>
      </c>
      <c r="I19" s="33">
        <f t="shared" si="5"/>
        <v>145736.08</v>
      </c>
      <c r="J19" s="33">
        <f t="shared" si="5"/>
        <v>212687.37</v>
      </c>
      <c r="K19" s="33">
        <f t="shared" si="5"/>
        <v>166459.58</v>
      </c>
      <c r="L19" s="33">
        <f t="shared" si="4"/>
        <v>2136260.09</v>
      </c>
      <c r="M19"/>
    </row>
    <row r="20" spans="1:13" ht="17.25" customHeight="1">
      <c r="A20" s="27" t="s">
        <v>26</v>
      </c>
      <c r="B20" s="33">
        <v>1838.59</v>
      </c>
      <c r="C20" s="33">
        <v>5045.99</v>
      </c>
      <c r="D20" s="33">
        <v>20505.59</v>
      </c>
      <c r="E20" s="33">
        <v>16452.45</v>
      </c>
      <c r="F20" s="33">
        <v>25601.97</v>
      </c>
      <c r="G20" s="33">
        <v>16615.44</v>
      </c>
      <c r="H20" s="33">
        <v>8220.4</v>
      </c>
      <c r="I20" s="33">
        <v>4155.52</v>
      </c>
      <c r="J20" s="33">
        <v>9667.94</v>
      </c>
      <c r="K20" s="33">
        <v>13501.17</v>
      </c>
      <c r="L20" s="33">
        <f t="shared" si="4"/>
        <v>121605.06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2647.72</v>
      </c>
      <c r="E21" s="29">
        <v>0</v>
      </c>
      <c r="F21" s="33">
        <v>1323.86</v>
      </c>
      <c r="G21" s="29">
        <v>0</v>
      </c>
      <c r="H21" s="33">
        <v>1323.86</v>
      </c>
      <c r="I21" s="29">
        <v>1323.86</v>
      </c>
      <c r="J21" s="29">
        <v>2647.72</v>
      </c>
      <c r="K21" s="29">
        <v>1323.86</v>
      </c>
      <c r="L21" s="33">
        <f t="shared" si="4"/>
        <v>11914.74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-116.13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-116.13</v>
      </c>
      <c r="M23"/>
    </row>
    <row r="24" spans="1:13" ht="17.25" customHeight="1">
      <c r="A24" s="27" t="s">
        <v>74</v>
      </c>
      <c r="B24" s="33">
        <v>-11183.24</v>
      </c>
      <c r="C24" s="33">
        <v>-10861.62</v>
      </c>
      <c r="D24" s="33">
        <v>-38341.12</v>
      </c>
      <c r="E24" s="33">
        <v>-29156.34</v>
      </c>
      <c r="F24" s="33">
        <v>-32279.22</v>
      </c>
      <c r="G24" s="33">
        <v>-15732.65</v>
      </c>
      <c r="H24" s="33">
        <v>-9792.55</v>
      </c>
      <c r="I24" s="33">
        <v>-13031.16</v>
      </c>
      <c r="J24" s="33">
        <v>-13424.64</v>
      </c>
      <c r="K24" s="33">
        <v>-19423.86</v>
      </c>
      <c r="L24" s="33">
        <f t="shared" si="4"/>
        <v>-193226.39999999997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-56818.24</v>
      </c>
      <c r="C27" s="33">
        <f t="shared" si="6"/>
        <v>-24037.2</v>
      </c>
      <c r="D27" s="33">
        <f t="shared" si="6"/>
        <v>-66206.8</v>
      </c>
      <c r="E27" s="33">
        <f t="shared" si="6"/>
        <v>-64130.7</v>
      </c>
      <c r="F27" s="33">
        <f t="shared" si="6"/>
        <v>-54837.2</v>
      </c>
      <c r="G27" s="33">
        <f t="shared" si="6"/>
        <v>-34104.4</v>
      </c>
      <c r="H27" s="33">
        <f t="shared" si="6"/>
        <v>-30469.7</v>
      </c>
      <c r="I27" s="33">
        <f t="shared" si="6"/>
        <v>-31345.960000000003</v>
      </c>
      <c r="J27" s="33">
        <f t="shared" si="6"/>
        <v>-19764.8</v>
      </c>
      <c r="K27" s="33">
        <f t="shared" si="6"/>
        <v>-40114.8</v>
      </c>
      <c r="L27" s="33">
        <f aca="true" t="shared" si="7" ref="L27:L33">SUM(B27:K27)</f>
        <v>-421829.80000000005</v>
      </c>
      <c r="M27"/>
    </row>
    <row r="28" spans="1:13" ht="18.75" customHeight="1">
      <c r="A28" s="27" t="s">
        <v>30</v>
      </c>
      <c r="B28" s="33">
        <f>B29+B30+B31+B32</f>
        <v>-17846.4</v>
      </c>
      <c r="C28" s="33">
        <f aca="true" t="shared" si="8" ref="C28:K28">C29+C30+C31+C32</f>
        <v>-23522.4</v>
      </c>
      <c r="D28" s="33">
        <f t="shared" si="8"/>
        <v>-65771.2</v>
      </c>
      <c r="E28" s="33">
        <f t="shared" si="8"/>
        <v>-55242</v>
      </c>
      <c r="F28" s="33">
        <f t="shared" si="8"/>
        <v>-50837.6</v>
      </c>
      <c r="G28" s="33">
        <f t="shared" si="8"/>
        <v>-32480.8</v>
      </c>
      <c r="H28" s="33">
        <f t="shared" si="8"/>
        <v>-14203.2</v>
      </c>
      <c r="I28" s="33">
        <f t="shared" si="8"/>
        <v>-30276.760000000002</v>
      </c>
      <c r="J28" s="33">
        <f t="shared" si="8"/>
        <v>-17309.6</v>
      </c>
      <c r="K28" s="33">
        <f t="shared" si="8"/>
        <v>-40114.8</v>
      </c>
      <c r="L28" s="33">
        <f t="shared" si="7"/>
        <v>-347604.75999999995</v>
      </c>
      <c r="M28"/>
    </row>
    <row r="29" spans="1:13" s="36" customFormat="1" ht="18.75" customHeight="1">
      <c r="A29" s="34" t="s">
        <v>58</v>
      </c>
      <c r="B29" s="33">
        <f>-ROUND((B9)*$E$3,2)</f>
        <v>-17846.4</v>
      </c>
      <c r="C29" s="33">
        <f aca="true" t="shared" si="9" ref="C29:K29">-ROUND((C9)*$E$3,2)</f>
        <v>-23522.4</v>
      </c>
      <c r="D29" s="33">
        <f t="shared" si="9"/>
        <v>-65771.2</v>
      </c>
      <c r="E29" s="33">
        <f t="shared" si="9"/>
        <v>-55242</v>
      </c>
      <c r="F29" s="33">
        <f t="shared" si="9"/>
        <v>-50837.6</v>
      </c>
      <c r="G29" s="33">
        <f t="shared" si="9"/>
        <v>-32480.8</v>
      </c>
      <c r="H29" s="33">
        <f t="shared" si="9"/>
        <v>-14203.2</v>
      </c>
      <c r="I29" s="33">
        <f t="shared" si="9"/>
        <v>-19734</v>
      </c>
      <c r="J29" s="33">
        <f t="shared" si="9"/>
        <v>-17309.6</v>
      </c>
      <c r="K29" s="33">
        <f t="shared" si="9"/>
        <v>-40114.8</v>
      </c>
      <c r="L29" s="33">
        <f t="shared" si="7"/>
        <v>-337061.99999999994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-28.15</v>
      </c>
      <c r="J31" s="17">
        <v>0</v>
      </c>
      <c r="K31" s="17">
        <v>0</v>
      </c>
      <c r="L31" s="33">
        <f t="shared" si="7"/>
        <v>-28.15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-10514.61</v>
      </c>
      <c r="J32" s="17">
        <v>0</v>
      </c>
      <c r="K32" s="17">
        <v>0</v>
      </c>
      <c r="L32" s="33">
        <f t="shared" si="7"/>
        <v>-10514.61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-514.8</v>
      </c>
      <c r="D33" s="38">
        <f t="shared" si="10"/>
        <v>-435.6</v>
      </c>
      <c r="E33" s="38">
        <f t="shared" si="10"/>
        <v>-8888.7</v>
      </c>
      <c r="F33" s="38">
        <f t="shared" si="10"/>
        <v>-3999.6</v>
      </c>
      <c r="G33" s="38">
        <f t="shared" si="10"/>
        <v>-1623.6</v>
      </c>
      <c r="H33" s="38">
        <f t="shared" si="10"/>
        <v>-16266.5</v>
      </c>
      <c r="I33" s="38">
        <f t="shared" si="10"/>
        <v>-1069.2</v>
      </c>
      <c r="J33" s="38">
        <f t="shared" si="10"/>
        <v>-2455.2</v>
      </c>
      <c r="K33" s="38">
        <f t="shared" si="10"/>
        <v>0</v>
      </c>
      <c r="L33" s="33">
        <f t="shared" si="7"/>
        <v>-74225.04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33">
        <v>-514.8</v>
      </c>
      <c r="D38" s="33">
        <v>-435.6</v>
      </c>
      <c r="E38" s="17">
        <v>0</v>
      </c>
      <c r="F38" s="33">
        <v>-3999.6</v>
      </c>
      <c r="G38" s="33">
        <v>-1623.6</v>
      </c>
      <c r="H38" s="33">
        <v>-990</v>
      </c>
      <c r="I38" s="33">
        <v>-1069.2</v>
      </c>
      <c r="J38" s="33">
        <v>-2455.2</v>
      </c>
      <c r="K38" s="17">
        <v>0</v>
      </c>
      <c r="L38" s="33">
        <f t="shared" si="11"/>
        <v>-11088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397771.8</v>
      </c>
      <c r="C48" s="41">
        <f aca="true" t="shared" si="12" ref="C48:K48">IF(C17+C27+C40+C49&lt;0,0,C17+C27+C49)</f>
        <v>338222.17</v>
      </c>
      <c r="D48" s="41">
        <f t="shared" si="12"/>
        <v>1136784.73</v>
      </c>
      <c r="E48" s="41">
        <f t="shared" si="12"/>
        <v>898558.2300000001</v>
      </c>
      <c r="F48" s="41">
        <f t="shared" si="12"/>
        <v>982782.6300000001</v>
      </c>
      <c r="G48" s="41">
        <f t="shared" si="12"/>
        <v>546294.0499999999</v>
      </c>
      <c r="H48" s="41">
        <f t="shared" si="12"/>
        <v>291870.15</v>
      </c>
      <c r="I48" s="41">
        <f t="shared" si="12"/>
        <v>415738.76</v>
      </c>
      <c r="J48" s="41">
        <f t="shared" si="12"/>
        <v>441994.04</v>
      </c>
      <c r="K48" s="41">
        <f t="shared" si="12"/>
        <v>579534.73</v>
      </c>
      <c r="L48" s="42">
        <f>SUM(B48:K48)</f>
        <v>6029551.290000001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397771.8</v>
      </c>
      <c r="C54" s="41">
        <f aca="true" t="shared" si="14" ref="C54:J54">SUM(C55:C66)</f>
        <v>338222.17</v>
      </c>
      <c r="D54" s="41">
        <f t="shared" si="14"/>
        <v>1136784.72</v>
      </c>
      <c r="E54" s="41">
        <f t="shared" si="14"/>
        <v>898558.21</v>
      </c>
      <c r="F54" s="41">
        <f t="shared" si="14"/>
        <v>982782.62</v>
      </c>
      <c r="G54" s="41">
        <f t="shared" si="14"/>
        <v>546294.05</v>
      </c>
      <c r="H54" s="41">
        <f t="shared" si="14"/>
        <v>291870.15</v>
      </c>
      <c r="I54" s="41">
        <f>SUM(I55:I69)</f>
        <v>415738.76</v>
      </c>
      <c r="J54" s="41">
        <f t="shared" si="14"/>
        <v>441994.04</v>
      </c>
      <c r="K54" s="41">
        <f>SUM(K55:K68)</f>
        <v>579534.73</v>
      </c>
      <c r="L54" s="46">
        <f>SUM(B54:K54)</f>
        <v>6029551.25</v>
      </c>
      <c r="M54" s="40"/>
    </row>
    <row r="55" spans="1:13" ht="18.75" customHeight="1">
      <c r="A55" s="47" t="s">
        <v>51</v>
      </c>
      <c r="B55" s="48">
        <v>397771.8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397771.8</v>
      </c>
      <c r="M55" s="40"/>
    </row>
    <row r="56" spans="1:12" ht="18.75" customHeight="1">
      <c r="A56" s="47" t="s">
        <v>61</v>
      </c>
      <c r="B56" s="17">
        <v>0</v>
      </c>
      <c r="C56" s="48">
        <v>295403.24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295403.24</v>
      </c>
    </row>
    <row r="57" spans="1:12" ht="18.75" customHeight="1">
      <c r="A57" s="47" t="s">
        <v>62</v>
      </c>
      <c r="B57" s="17">
        <v>0</v>
      </c>
      <c r="C57" s="48">
        <v>42818.93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42818.93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1136784.72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1136784.72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898558.21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898558.21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982782.62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982782.62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546294.05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546294.05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291870.15</v>
      </c>
      <c r="I62" s="17">
        <v>0</v>
      </c>
      <c r="J62" s="17">
        <v>0</v>
      </c>
      <c r="K62" s="17">
        <v>0</v>
      </c>
      <c r="L62" s="46">
        <f t="shared" si="15"/>
        <v>291870.15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441994.04</v>
      </c>
      <c r="K64" s="17">
        <v>0</v>
      </c>
      <c r="L64" s="46">
        <f t="shared" si="15"/>
        <v>441994.04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335376.75</v>
      </c>
      <c r="L65" s="46">
        <f t="shared" si="15"/>
        <v>335376.75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244157.98</v>
      </c>
      <c r="L66" s="46">
        <f t="shared" si="15"/>
        <v>244157.98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61">
        <v>415738.76</v>
      </c>
      <c r="J69" s="52">
        <v>0</v>
      </c>
      <c r="K69" s="52">
        <v>0</v>
      </c>
      <c r="L69" s="51">
        <f>SUM(B69:K69)</f>
        <v>415738.76</v>
      </c>
    </row>
    <row r="70" spans="1:12" ht="18" customHeight="1">
      <c r="A70" s="53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2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2020-10-21T19:07:42Z</dcterms:modified>
  <cp:category/>
  <cp:version/>
  <cp:contentType/>
  <cp:contentStatus/>
</cp:coreProperties>
</file>